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0" yWindow="255" windowWidth="15360" windowHeight="8985" activeTab="0"/>
  </bookViews>
  <sheets>
    <sheet name="Index" sheetId="1" r:id="rId1"/>
    <sheet name="I. Institutions" sheetId="2" r:id="rId2"/>
    <sheet name="II. Enrolments" sheetId="3" r:id="rId3"/>
    <sheet name="III.Faculty" sheetId="4" r:id="rId4"/>
    <sheet name="IV. Revenues" sheetId="5" r:id="rId5"/>
    <sheet name="Internet Sources" sheetId="6" r:id="rId6"/>
    <sheet name="List of private institutions" sheetId="7" r:id="rId7"/>
  </sheets>
  <definedNames>
    <definedName name="_1.Número_de_instituciones">'I. Institutions'!$B$4</definedName>
    <definedName name="_2.1._Matrícula_por_tipo">#REF!</definedName>
    <definedName name="_2.2._Matrícula_por_sexo">#REF!</definedName>
    <definedName name="_2.3._Matrícula_según_localización_geográfica">#REF!</definedName>
    <definedName name="_2.4._Matrícula_según_estatus_de_los_alumnos">#REF!</definedName>
    <definedName name="_2.5._Matrícula_según_regimen">#REF!</definedName>
    <definedName name="_2.6._Matrícula_según_área_del_conocimiento">#REF!</definedName>
    <definedName name="_3.1._Numero_de_docentes_por_tipo">#REF!</definedName>
    <definedName name="_3.2._Número_de_docentes_según_estatus">#REF!</definedName>
    <definedName name="_3.3._Número_de_docentes_según_grado_academico">#REF!</definedName>
    <definedName name="_4.1._Ingresos_presupuestarios_por_fuente">'IV. Revenues'!$B$3</definedName>
    <definedName name="a_1">'Index'!$C$171</definedName>
    <definedName name="a_10">'Index'!$C$180</definedName>
    <definedName name="a_2">'Index'!$C$172</definedName>
    <definedName name="a_3">'Index'!$C$173</definedName>
    <definedName name="a_4">'Index'!$C$174</definedName>
    <definedName name="a_5">'Index'!$C$175</definedName>
    <definedName name="a_6">'Index'!$C$176</definedName>
    <definedName name="a_7">'Index'!$C$177</definedName>
    <definedName name="a_8">'Index'!$C$178</definedName>
    <definedName name="a_9">'Index'!$C$179</definedName>
    <definedName name="ca_1">'Index'!$C$124</definedName>
    <definedName name="ca_2">'Index'!$C$125</definedName>
    <definedName name="ca_3">'Index'!$C$126</definedName>
    <definedName name="ed_1">'Index'!$C$183</definedName>
    <definedName name="ed_2">'Index'!$C$184</definedName>
    <definedName name="es_1">'Index'!$C$148</definedName>
    <definedName name="es_2">'Index'!$C$149</definedName>
    <definedName name="f_1">'Index'!$C$162</definedName>
    <definedName name="f_2">'Index'!$C$163</definedName>
    <definedName name="f_3">'Index'!$C$164</definedName>
    <definedName name="f_4">'Index'!$C$165</definedName>
    <definedName name="f_5">'Index'!$C$166</definedName>
    <definedName name="f_6">'Index'!$C$167</definedName>
    <definedName name="g_1">'Index'!$C$156</definedName>
    <definedName name="g_2">'Index'!$C$157</definedName>
    <definedName name="g_3">'Index'!$C$158</definedName>
    <definedName name="g_4">'Index'!$C$159</definedName>
    <definedName name="ge_1">'Index'!$C$139</definedName>
    <definedName name="ge_2">'Index'!$C$140</definedName>
    <definedName name="II.7._Matrícula_según_nivel">#REF!</definedName>
    <definedName name="Indice">'Index'!$A$3</definedName>
    <definedName name="List_of_private_institutions__as_of_2000">'List of private institutions'!$B$2</definedName>
    <definedName name="p_1">'Index'!$C$134</definedName>
    <definedName name="p_2">'Index'!$C$135</definedName>
    <definedName name="_xlnm.Print_Area" localSheetId="1">'I. Institutions'!$A$1:$N$67</definedName>
    <definedName name="r_1">'Index'!$C$152</definedName>
    <definedName name="r_2">'Index'!$C$153</definedName>
    <definedName name="s_1">'Index'!$C$144</definedName>
    <definedName name="s_2">'Index'!$C$145</definedName>
    <definedName name="t_1">'Index'!$C$130</definedName>
    <definedName name="t_2">'Index'!$C$131</definedName>
  </definedNames>
  <calcPr fullCalcOnLoad="1"/>
</workbook>
</file>

<file path=xl/sharedStrings.xml><?xml version="1.0" encoding="utf-8"?>
<sst xmlns="http://schemas.openxmlformats.org/spreadsheetml/2006/main" count="736" uniqueCount="353">
  <si>
    <t>1. Agriculture</t>
  </si>
  <si>
    <t>2. Art &amp; Architecture</t>
  </si>
  <si>
    <t>3. Natural Sciences</t>
  </si>
  <si>
    <t>4. Social Sciences</t>
  </si>
  <si>
    <t>5. Law</t>
  </si>
  <si>
    <t>6. Humanities</t>
  </si>
  <si>
    <t>7. Education</t>
  </si>
  <si>
    <t>8. Technology</t>
  </si>
  <si>
    <t>9. Health</t>
  </si>
  <si>
    <t>10. Administration</t>
  </si>
  <si>
    <t>ca_1</t>
  </si>
  <si>
    <t>ca_2</t>
  </si>
  <si>
    <t>ca_3</t>
  </si>
  <si>
    <t>Variable</t>
  </si>
  <si>
    <t>t_1</t>
  </si>
  <si>
    <t>t_2</t>
  </si>
  <si>
    <t>Nº</t>
  </si>
  <si>
    <t>s_1</t>
  </si>
  <si>
    <t>s_2</t>
  </si>
  <si>
    <t>g_1</t>
  </si>
  <si>
    <t>g_2</t>
  </si>
  <si>
    <t>es_1</t>
  </si>
  <si>
    <t>es_2</t>
  </si>
  <si>
    <t>r_1</t>
  </si>
  <si>
    <t>r_2</t>
  </si>
  <si>
    <t>a_1</t>
  </si>
  <si>
    <t>a_2</t>
  </si>
  <si>
    <t>a_3</t>
  </si>
  <si>
    <t>a_4</t>
  </si>
  <si>
    <t>a_5</t>
  </si>
  <si>
    <t>a_6</t>
  </si>
  <si>
    <t>a_7</t>
  </si>
  <si>
    <t>a_8</t>
  </si>
  <si>
    <t>a_9</t>
  </si>
  <si>
    <t>a_10</t>
  </si>
  <si>
    <t>p_1</t>
  </si>
  <si>
    <t>p_2</t>
  </si>
  <si>
    <t>ed_1</t>
  </si>
  <si>
    <t>ed_2</t>
  </si>
  <si>
    <t>g_3</t>
  </si>
  <si>
    <t>g_4</t>
  </si>
  <si>
    <t>f_1</t>
  </si>
  <si>
    <t>f_2</t>
  </si>
  <si>
    <t>f_3</t>
  </si>
  <si>
    <t>f_4</t>
  </si>
  <si>
    <t>f_5</t>
  </si>
  <si>
    <t>f_6</t>
  </si>
  <si>
    <t>I.Institutions</t>
  </si>
  <si>
    <t>I.1. Number of institutions</t>
  </si>
  <si>
    <t>II.Enrollments</t>
  </si>
  <si>
    <t>II.1. Enrollments by type of institution</t>
  </si>
  <si>
    <t>II.2. Enrollments by gender</t>
  </si>
  <si>
    <t>II.4. Enrollments by time status of students</t>
  </si>
  <si>
    <t>II.7. Enrollments by level of program (undergraduate/graduate)</t>
  </si>
  <si>
    <t>III. Faculty</t>
  </si>
  <si>
    <t>III.1. Faculty by type of institution</t>
  </si>
  <si>
    <t>English</t>
  </si>
  <si>
    <t>Category</t>
  </si>
  <si>
    <t>A. Private Institutions</t>
  </si>
  <si>
    <t>B. Public Institutions</t>
  </si>
  <si>
    <t>Type of institution</t>
  </si>
  <si>
    <t>1. Universities</t>
  </si>
  <si>
    <t>2. Non-university postsecondary</t>
  </si>
  <si>
    <t>Level</t>
  </si>
  <si>
    <t>1. Undergraduate</t>
  </si>
  <si>
    <t>2. Graduate</t>
  </si>
  <si>
    <t>Geographical</t>
  </si>
  <si>
    <t>1. Capital city</t>
  </si>
  <si>
    <t>2. Non capital city</t>
  </si>
  <si>
    <t>Gender</t>
  </si>
  <si>
    <t>1. Male</t>
  </si>
  <si>
    <t>2. Female</t>
  </si>
  <si>
    <t>Time status</t>
  </si>
  <si>
    <t>1. Full time</t>
  </si>
  <si>
    <t>2. Part time</t>
  </si>
  <si>
    <t>Type of program</t>
  </si>
  <si>
    <t>1. Onsite</t>
  </si>
  <si>
    <t>2. Distance learning</t>
  </si>
  <si>
    <t>Academic degree</t>
  </si>
  <si>
    <t>1. Ph.D.</t>
  </si>
  <si>
    <t>2. Master</t>
  </si>
  <si>
    <t>Revenue</t>
  </si>
  <si>
    <t>2.1. Tuition and fees</t>
  </si>
  <si>
    <t>2.2. Contracts</t>
  </si>
  <si>
    <t>2.3. Gifts</t>
  </si>
  <si>
    <t>2.4. Other</t>
  </si>
  <si>
    <t>Fields of study</t>
  </si>
  <si>
    <t>Faculty status</t>
  </si>
  <si>
    <t>Notes</t>
  </si>
  <si>
    <t>Number of private institutions/Total number of institutions</t>
  </si>
  <si>
    <t>Number of private universities/Total number private institutions</t>
  </si>
  <si>
    <t>List of private institutions, as of 2000</t>
  </si>
  <si>
    <t>Notes about data presented above:</t>
  </si>
  <si>
    <t>Nºnote</t>
  </si>
  <si>
    <t>Explanation</t>
  </si>
  <si>
    <t>Name of source</t>
  </si>
  <si>
    <t>Description of source and URL address</t>
  </si>
  <si>
    <t>Sponsor of site</t>
  </si>
  <si>
    <t>Period of updating</t>
  </si>
  <si>
    <t>Private enrollments/Total enrollments</t>
  </si>
  <si>
    <t>Enrollments in private universities/Total private enrollments</t>
  </si>
  <si>
    <t>Enrollments in private universities/Total university enrollments</t>
  </si>
  <si>
    <t>Female enrollments/Total enrollments</t>
  </si>
  <si>
    <t>Female enrollments in private institutions/Total enrollments in private institutions</t>
  </si>
  <si>
    <t>Female enrollments in public institutions/Total enrollments in public institutions</t>
  </si>
  <si>
    <t>ge_1</t>
  </si>
  <si>
    <t>ge_2</t>
  </si>
  <si>
    <t>Full time enrollments/Total enrollments</t>
  </si>
  <si>
    <t>Private full time enrollments/Total private enrollments</t>
  </si>
  <si>
    <t>Public full time enrollments/Total public enrollments</t>
  </si>
  <si>
    <t>2.1 Doctoral</t>
  </si>
  <si>
    <t>2.2 Master</t>
  </si>
  <si>
    <t>Total undergraduate enrollments/Total enrollments</t>
  </si>
  <si>
    <t>Private undergraduate enrollments/Total private enrollments</t>
  </si>
  <si>
    <t>Public undergraduate enrollments/Total public enrollments</t>
  </si>
  <si>
    <t>Faculty in private institutions/Total faculty</t>
  </si>
  <si>
    <t>Faculty in private universities/Total faculty in private institutions</t>
  </si>
  <si>
    <t>Faculty in public universities/Total faculty in public institutions</t>
  </si>
  <si>
    <t>Revenues of private institutions/Total revenues</t>
  </si>
  <si>
    <t>Total private revenues in private institutions/Total revenues in private institutions</t>
  </si>
  <si>
    <t>Total private revenues in public institutions/Total revenues in public institutions</t>
  </si>
  <si>
    <t>Name of institution</t>
  </si>
  <si>
    <t>IV. Institutional funding</t>
  </si>
  <si>
    <t>IV.1. Budgetary revenues by source</t>
  </si>
  <si>
    <t>Ratios:</t>
  </si>
  <si>
    <t>3. First college degree</t>
  </si>
  <si>
    <t>4. Less than first college degree</t>
  </si>
  <si>
    <t xml:space="preserve">C.Total (private and public) </t>
  </si>
  <si>
    <t>2.3. Other</t>
  </si>
  <si>
    <t>1. Public funding</t>
  </si>
  <si>
    <t>2. Private funding</t>
  </si>
  <si>
    <t>-</t>
  </si>
  <si>
    <t>Universities</t>
  </si>
  <si>
    <t>1, 2</t>
  </si>
  <si>
    <t>Annual</t>
  </si>
  <si>
    <t>V. Internet Sources</t>
  </si>
  <si>
    <t>VI List of private institutions</t>
  </si>
  <si>
    <t>Number of private universities/Total number of universities</t>
  </si>
  <si>
    <t xml:space="preserve"> </t>
  </si>
  <si>
    <t>Polytechnics</t>
  </si>
  <si>
    <t>Colleges of Education</t>
  </si>
  <si>
    <t>Wananga</t>
  </si>
  <si>
    <t>2. Non-university higher education</t>
  </si>
  <si>
    <t>na</t>
  </si>
  <si>
    <t>Enrolments are taken from the 1st of July of each year.  They include diploma, degree and post-graduate degree level students</t>
  </si>
  <si>
    <t>Public institutions include universities, polytechnics, colleges of education and the wananga</t>
  </si>
  <si>
    <t>Private Higher education in New Zealand</t>
  </si>
  <si>
    <t>2. Non-universities</t>
  </si>
  <si>
    <t>2. Non Universities</t>
  </si>
  <si>
    <t xml:space="preserve"> Polytechnincs</t>
  </si>
  <si>
    <t>Colleges of eductaion</t>
  </si>
  <si>
    <t>Staff figures are for all tertairy education rather than just higher education.</t>
  </si>
  <si>
    <t>1,2</t>
  </si>
  <si>
    <t>Staff figures are denoted in Full Time equivalents which combine both part-time and full time staff together.</t>
  </si>
  <si>
    <t>1.1. Government funding</t>
  </si>
  <si>
    <t>1.2 Research Grants</t>
  </si>
  <si>
    <t>2.2 Other income</t>
  </si>
  <si>
    <t>Figures are for all tertary eductaion, not just higher education</t>
  </si>
  <si>
    <t>Figures are in thousands ('000).</t>
  </si>
  <si>
    <t>Ministry of Education</t>
  </si>
  <si>
    <t>http://www.minedu.govt.nz/</t>
  </si>
  <si>
    <t>The Ministry of Education website has downloadable statistics on enrollments, institutions, staffing, completions and EFTS.</t>
  </si>
  <si>
    <t>Data Management and Analysis, Ministry of Education</t>
  </si>
  <si>
    <t>Statistics New Zealand</t>
  </si>
  <si>
    <t>http://www.stats.govt.nz</t>
  </si>
  <si>
    <t>The institutions are only those that deliver higher education programs.  This defined as being Diploma, Degree and post-Graduate degree level qualifications.</t>
  </si>
  <si>
    <t>Note</t>
  </si>
  <si>
    <t>II.7 Enrollments by level of programme</t>
  </si>
  <si>
    <t>II.4 Enrollment by Time Status of Students</t>
  </si>
  <si>
    <t>Wellpark College of Natural Therapies</t>
  </si>
  <si>
    <t>Computer Power Institute</t>
  </si>
  <si>
    <t>Electrec National College of Technology</t>
  </si>
  <si>
    <t>Te Kura Toi Whakaari O Aotearoa: New Zealand</t>
  </si>
  <si>
    <t>South Pacific College of Natural Theraeutics (NZ) Incorporated</t>
  </si>
  <si>
    <t>AIS St Helens</t>
  </si>
  <si>
    <t>Te Wananga Whare Tapere O Takitimu</t>
  </si>
  <si>
    <t>Design and Arts College of New Zealand</t>
  </si>
  <si>
    <t>Kapiti Air Academy</t>
  </si>
  <si>
    <t>Aperfield Montessori Trust</t>
  </si>
  <si>
    <t>Admore Flying School</t>
  </si>
  <si>
    <t>Hungry Creek Art and Craft School</t>
  </si>
  <si>
    <t>Taruna College</t>
  </si>
  <si>
    <t>Avonmore Tertary Academy Limited-Christchurch</t>
  </si>
  <si>
    <t>International College of Camille Limited</t>
  </si>
  <si>
    <t>National School of Aesthetics</t>
  </si>
  <si>
    <t>Academy of Diving Trust</t>
  </si>
  <si>
    <t>Auckland City Training School</t>
  </si>
  <si>
    <t>International Travel College of New Zealand</t>
  </si>
  <si>
    <t>AMES Training and Resource Centre Limited</t>
  </si>
  <si>
    <t>Christchurch International College</t>
  </si>
  <si>
    <t>Nelson Aviation College Limited</t>
  </si>
  <si>
    <t>New Zealand Institute of Education</t>
  </si>
  <si>
    <t>DAS Training Solutions Limited</t>
  </si>
  <si>
    <t>Cornell Institute of Business and Technology</t>
  </si>
  <si>
    <t>Human Development and Training Institute of New Zealand</t>
  </si>
  <si>
    <t>Crown Institute of Studies</t>
  </si>
  <si>
    <t>Advanced Training Academy Limited-Manurewa</t>
  </si>
  <si>
    <t>Lifeway College</t>
  </si>
  <si>
    <t>New Zealand International Campus-Wellington</t>
  </si>
  <si>
    <t>NZ School of Acupuncture and Traditional Chinese Medicine</t>
  </si>
  <si>
    <t>Auckland College of Natural Medicine</t>
  </si>
  <si>
    <t>Airways Training Centre</t>
  </si>
  <si>
    <t>Canterbury College of Natural Medicine</t>
  </si>
  <si>
    <t>SAE Institute</t>
  </si>
  <si>
    <t>Quantum Learning of New Zealand Limited</t>
  </si>
  <si>
    <t>EDU-Col 2004</t>
  </si>
  <si>
    <t>Faith Bible College</t>
  </si>
  <si>
    <t>New Zealand College of Massage</t>
  </si>
  <si>
    <t>Edenz Colleges Limited</t>
  </si>
  <si>
    <t>Institute of Applied Learning Limited</t>
  </si>
  <si>
    <t>UUNZ Institute of Business</t>
  </si>
  <si>
    <t>Canterbury Link College</t>
  </si>
  <si>
    <t>New Zealand School of Travel and Tourism Limited</t>
  </si>
  <si>
    <t>ATC New Zealand</t>
  </si>
  <si>
    <t>Phlair International College</t>
  </si>
  <si>
    <t>Going Places Education Limited</t>
  </si>
  <si>
    <t>Ministry Training College of New Zealand</t>
  </si>
  <si>
    <t>South Pacific Bible College Incorporated</t>
  </si>
  <si>
    <t>Pathways College of Bible and Mission</t>
  </si>
  <si>
    <t>Youth Cultures and Community Trust</t>
  </si>
  <si>
    <t>Media Design School</t>
  </si>
  <si>
    <t>ACE Training and Resource Centre Limited</t>
  </si>
  <si>
    <t>PIERC Education</t>
  </si>
  <si>
    <t>Newton College of Business and Technology</t>
  </si>
  <si>
    <t>Gestalt Institute of New Zealand</t>
  </si>
  <si>
    <t>Peter Minturn Goldsmith School Limited</t>
  </si>
  <si>
    <t>PGA Gold College</t>
  </si>
  <si>
    <t>New Zealand Physical Training College</t>
  </si>
  <si>
    <t>The Masters College Limited</t>
  </si>
  <si>
    <t>Waikato Centre for Herbal Medicine Limited</t>
  </si>
  <si>
    <t>Lotus Holistic Centre</t>
  </si>
  <si>
    <t>Auckland College of Classical Homeopathy</t>
  </si>
  <si>
    <t>Bay of Plenty College of Homoeopathy</t>
  </si>
  <si>
    <t>Practical Education Institute (NZ) Limited</t>
  </si>
  <si>
    <t>Pacific International Hotel Management School</t>
  </si>
  <si>
    <t>International Pacific College, New Zealand</t>
  </si>
  <si>
    <t>Leading Edge Foundation</t>
  </si>
  <si>
    <t>Mahurangi Technical Institute Limited</t>
  </si>
  <si>
    <t>Carey Baptist College</t>
  </si>
  <si>
    <t>South Seas Film and Television School Limited</t>
  </si>
  <si>
    <t>Vital Skills</t>
  </si>
  <si>
    <t>Wellington Catholic Education Centre</t>
  </si>
  <si>
    <t>Techtorium New Zealand Institute of Information</t>
  </si>
  <si>
    <t>Wellingtom Performing Arts Centre Limited</t>
  </si>
  <si>
    <t>PORSE ECE Training (NZ) Limited</t>
  </si>
  <si>
    <t>Cut Above Academy for Hairdressing and Professional development</t>
  </si>
  <si>
    <t>Institute of Psychosnthesis NZ</t>
  </si>
  <si>
    <t>Seabrook mcKenzie Centre for Specific Learning Disabilities</t>
  </si>
  <si>
    <t>Te Wananga Takiura O Nga Kura Kaupapa Maori O Aotearoa</t>
  </si>
  <si>
    <t>East Auckland Performing Arts</t>
  </si>
  <si>
    <t>The Learning Connexion Limited</t>
  </si>
  <si>
    <t>New Zealand Training Centre</t>
  </si>
  <si>
    <t>Concordia Institute of Business Limited</t>
  </si>
  <si>
    <t>Bethlehem Institute</t>
  </si>
  <si>
    <t>World Gospel Bible College</t>
  </si>
  <si>
    <t>Natcoll Design Technology (National Office)</t>
  </si>
  <si>
    <t>NZQA National Qualifications Services</t>
  </si>
  <si>
    <t>Public sector Training Organisation</t>
  </si>
  <si>
    <t>Agriculture Industry Training Organisation</t>
  </si>
  <si>
    <t>ElectroTechnology Industry Training Organisation</t>
  </si>
  <si>
    <t>Aviation, Tourism and Travel Training Organisation</t>
  </si>
  <si>
    <t>InfraTrain New Zealand</t>
  </si>
  <si>
    <t>Sport, Fitness and Recereation Industry Training Organisation Limited</t>
  </si>
  <si>
    <t>Te Kaiawhina Ahumahi Social Services Training Organisation Inc</t>
  </si>
  <si>
    <t>Local Government Industry Training Organisation</t>
  </si>
  <si>
    <t>Building and Construction ITO</t>
  </si>
  <si>
    <t>Electricity Supply Industry Training Organisation</t>
  </si>
  <si>
    <t>Competenz</t>
  </si>
  <si>
    <t>NZ Extractive Industries Training Organisation</t>
  </si>
  <si>
    <t>Fire and Rescue Services Industry Training Organisation</t>
  </si>
  <si>
    <t xml:space="preserve">Forest Industries Training </t>
  </si>
  <si>
    <t>Funeral Services Training Trust of New Zealand</t>
  </si>
  <si>
    <t>Community Support Services Industry Training Organisation</t>
  </si>
  <si>
    <t>Hospitality Standards Institute</t>
  </si>
  <si>
    <t>Joinery Industry training organisation</t>
  </si>
  <si>
    <t>NZ Journalists Training organisation</t>
  </si>
  <si>
    <t>Plastics and Materials Processing Industry Training Organisation Incorporated</t>
  </si>
  <si>
    <t>REINZ Industry Training Organisation</t>
  </si>
  <si>
    <t>Seafood Industry Training Organisation</t>
  </si>
  <si>
    <t>Apparel and Textile Industry training Organisation</t>
  </si>
  <si>
    <t>Whitecliffe College of Art and Design</t>
  </si>
  <si>
    <t>Bible College of New Zealand</t>
  </si>
  <si>
    <t>New Zealan College of Chiropractic</t>
  </si>
  <si>
    <t>Anamata</t>
  </si>
  <si>
    <t>Good Shepherd College - Te Hepara Pai</t>
  </si>
  <si>
    <t>Te Whara Wananga O Te Pihopatanga O Aotearoa</t>
  </si>
  <si>
    <t>Private Institutions offering degree programmes</t>
  </si>
  <si>
    <t>Private Institutions offering diploma programmes</t>
  </si>
  <si>
    <t>Industry Training Organisations</t>
  </si>
  <si>
    <t>List of private institutions and industry training organisations 2005</t>
  </si>
  <si>
    <t>Kiwiquals</t>
  </si>
  <si>
    <t>Website of the New Zealand Register of Quality Assured Qualifications.  This consists of a list of all quality assured qualifications in New Zealand.</t>
  </si>
  <si>
    <t>http://www.kiwiquals.govt.nz</t>
  </si>
  <si>
    <t>New Zealand Qualifications Authority. New Zealand Vive-Chancellor's Committee. Association of Polytechnics in New Zealand. Association of Colleges of Education of New Zealand</t>
  </si>
  <si>
    <t>The Government Statistics Agency conducts surveys of levels of education and training of the workforce.</t>
  </si>
  <si>
    <t>II. 1. Enrollments by type of institution</t>
  </si>
  <si>
    <t>II. 2. Enrollments by Gender</t>
  </si>
  <si>
    <t xml:space="preserve">   Institues of Technology &amp; polytechnics</t>
  </si>
  <si>
    <t xml:space="preserve">   Colleges of education</t>
  </si>
  <si>
    <t xml:space="preserve">   Wananga</t>
  </si>
  <si>
    <t>Enrolments are taken for the 1 July for the years up until 1998 and for the full year there after. They include diploma, degree and pot-graduate degree level students.</t>
  </si>
  <si>
    <t xml:space="preserve">Enrolments are taken for the 1 July for the years up to 2003 and there after are for the full year. </t>
  </si>
  <si>
    <t>Mainly Honours and Post-graduate diploma students.</t>
  </si>
  <si>
    <t xml:space="preserve">      </t>
  </si>
  <si>
    <t>Masters Institute</t>
  </si>
  <si>
    <t>Apollo Theatre</t>
  </si>
  <si>
    <t>API Education</t>
  </si>
  <si>
    <t>Best Training</t>
  </si>
  <si>
    <t>Auckland Wise Institute</t>
  </si>
  <si>
    <t>Australasian Institute of Aqupunture</t>
  </si>
  <si>
    <t>Ascent Institute</t>
  </si>
  <si>
    <t>City Ballet</t>
  </si>
  <si>
    <t>Elite International Scool</t>
  </si>
  <si>
    <t>CPS Training</t>
  </si>
  <si>
    <t>Eastwest College of Intercultural Studies</t>
  </si>
  <si>
    <t>Freelance Animation School</t>
  </si>
  <si>
    <t>Eastbay Rural Education</t>
  </si>
  <si>
    <t>Beauty Therapy College of NZ</t>
  </si>
  <si>
    <t>Ellipse Institute</t>
  </si>
  <si>
    <t>International Aromatherapy School</t>
  </si>
  <si>
    <t>Hartford Institute</t>
  </si>
  <si>
    <t>International College of Auckland Limited</t>
  </si>
  <si>
    <t>International Golf Qualification Limited</t>
  </si>
  <si>
    <t>Learning Post Ltd</t>
  </si>
  <si>
    <t>New Zealand Insttitute of Science and Technology</t>
  </si>
  <si>
    <t>New Zealand Institute of Sport</t>
  </si>
  <si>
    <t>New Zealand Institute of Management</t>
  </si>
  <si>
    <t>New Zealand Institute of Fashion technology</t>
  </si>
  <si>
    <t>New Zealand School of Dance</t>
  </si>
  <si>
    <t>North Shore Institute</t>
  </si>
  <si>
    <t>New Zealand National Institute of Business</t>
  </si>
  <si>
    <t>New Zealand Drama School</t>
  </si>
  <si>
    <t>New Zealand School of Education Ltd</t>
  </si>
  <si>
    <t>New Zealand College of Business</t>
  </si>
  <si>
    <t>New Zealand Skydiving school</t>
  </si>
  <si>
    <t>Prime International College</t>
  </si>
  <si>
    <t>Royal Business College</t>
  </si>
  <si>
    <t>Queenstown Resorts College</t>
  </si>
  <si>
    <t>Professional Bar and Resturant School</t>
  </si>
  <si>
    <t>Southern cross College of NZ</t>
  </si>
  <si>
    <t>Raffles Design</t>
  </si>
  <si>
    <t>Practical Training</t>
  </si>
  <si>
    <t>The Shepherd's Bible School</t>
  </si>
  <si>
    <t>Wellington School of Beauty</t>
  </si>
  <si>
    <t>WLCNZ Institute</t>
  </si>
  <si>
    <t>New Zealand Sports Turf Industry Training Organisation</t>
  </si>
  <si>
    <t>NZQA Maori Qualifications Services</t>
  </si>
  <si>
    <t>Opportunity-The Training Organisation</t>
  </si>
  <si>
    <t xml:space="preserve">Career Industry </t>
  </si>
  <si>
    <t>Tranzqual ITO</t>
  </si>
  <si>
    <t>Design and Construction Consultants ITO</t>
  </si>
  <si>
    <t>As of June 2007</t>
  </si>
  <si>
    <t>(This table has been updated, February 2009, to include 2007 data)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</si>
</sst>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$&quot;\ #,##0;\-&quot;$&quot;\ #,##0"/>
    <numFmt numFmtId="181" formatCode="&quot;$&quot;\ #,##0;[Red]\-&quot;$&quot;\ #,##0"/>
    <numFmt numFmtId="182" formatCode="&quot;$&quot;\ #,##0.00;\-&quot;$&quot;\ #,##0.00"/>
    <numFmt numFmtId="183" formatCode="&quot;$&quot;\ #,##0.00;[Red]\-&quot;$&quot;\ #,##0.00"/>
    <numFmt numFmtId="184" formatCode="_-&quot;$&quot;\ * #,##0_-;\-&quot;$&quot;\ * #,##0_-;_-&quot;$&quot;\ * &quot;-&quot;_-;_-@_-"/>
    <numFmt numFmtId="185" formatCode="_-&quot;$&quot;\ * #,##0.00_-;\-&quot;$&quot;\ * #,##0.00_-;_-&quot;$&quot;\ * &quot;-&quot;??_-;_-@_-"/>
    <numFmt numFmtId="186" formatCode="0.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</numFmts>
  <fonts count="69">
    <font>
      <sz val="10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8"/>
      <color indexed="12"/>
      <name val="Verdana"/>
      <family val="2"/>
    </font>
    <font>
      <sz val="8"/>
      <color indexed="9"/>
      <name val="Verdana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i/>
      <sz val="8"/>
      <name val="Verdana"/>
      <family val="2"/>
    </font>
    <font>
      <b/>
      <sz val="12"/>
      <color indexed="8"/>
      <name val="Verdana"/>
      <family val="2"/>
    </font>
    <font>
      <b/>
      <sz val="12"/>
      <name val="Verdana"/>
      <family val="2"/>
    </font>
    <font>
      <b/>
      <sz val="10"/>
      <color indexed="9"/>
      <name val="Verdana"/>
      <family val="2"/>
    </font>
    <font>
      <u val="single"/>
      <sz val="8"/>
      <name val="Verdana"/>
      <family val="2"/>
    </font>
    <font>
      <sz val="8"/>
      <color indexed="12"/>
      <name val="Verdana"/>
      <family val="2"/>
    </font>
    <font>
      <vertAlign val="superscript"/>
      <sz val="8"/>
      <name val="Verdana"/>
      <family val="2"/>
    </font>
    <font>
      <sz val="7"/>
      <name val="Verdana"/>
      <family val="2"/>
    </font>
    <font>
      <sz val="7"/>
      <name val="Arial"/>
      <family val="0"/>
    </font>
    <font>
      <b/>
      <sz val="8"/>
      <color indexed="9"/>
      <name val="Verdana"/>
      <family val="2"/>
    </font>
    <font>
      <sz val="10"/>
      <color indexed="12"/>
      <name val="Arial"/>
      <family val="2"/>
    </font>
    <font>
      <u val="single"/>
      <sz val="8"/>
      <color indexed="12"/>
      <name val="Arial"/>
      <family val="0"/>
    </font>
    <font>
      <vertAlign val="superscript"/>
      <sz val="10"/>
      <name val="Verdana"/>
      <family val="2"/>
    </font>
    <font>
      <u val="single"/>
      <sz val="10"/>
      <color indexed="9"/>
      <name val="Arial"/>
      <family val="0"/>
    </font>
    <font>
      <u val="single"/>
      <sz val="8"/>
      <color indexed="9"/>
      <name val="Verdana"/>
      <family val="2"/>
    </font>
    <font>
      <sz val="8"/>
      <name val="Tahoma"/>
      <family val="2"/>
    </font>
    <font>
      <b/>
      <sz val="12"/>
      <name val="Arial"/>
      <family val="0"/>
    </font>
    <font>
      <sz val="8"/>
      <color indexed="20"/>
      <name val="Verdana"/>
      <family val="2"/>
    </font>
    <font>
      <i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</fills>
  <borders count="2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>
        <color indexed="54"/>
      </left>
      <right>
        <color indexed="63"/>
      </right>
      <top style="thin">
        <color indexed="54"/>
      </top>
      <bottom style="medium"/>
    </border>
    <border>
      <left>
        <color indexed="63"/>
      </left>
      <right>
        <color indexed="63"/>
      </right>
      <top style="thin">
        <color indexed="54"/>
      </top>
      <bottom style="medium"/>
    </border>
    <border>
      <left>
        <color indexed="63"/>
      </left>
      <right style="thin">
        <color indexed="54"/>
      </right>
      <top style="thin"/>
      <bottom style="thin"/>
    </border>
    <border>
      <left>
        <color indexed="63"/>
      </left>
      <right style="thin">
        <color indexed="54"/>
      </right>
      <top style="thin">
        <color indexed="54"/>
      </top>
      <bottom style="medium"/>
    </border>
    <border>
      <left>
        <color indexed="63"/>
      </left>
      <right style="thin">
        <color indexed="54"/>
      </right>
      <top>
        <color indexed="63"/>
      </top>
      <bottom style="thin"/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>
        <color indexed="63"/>
      </right>
      <top style="thin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>
        <color indexed="63"/>
      </top>
      <bottom style="thin"/>
    </border>
    <border>
      <left style="thin">
        <color indexed="54"/>
      </left>
      <right>
        <color indexed="63"/>
      </right>
      <top style="thin"/>
      <bottom style="thin"/>
    </border>
    <border>
      <left style="thin">
        <color indexed="54"/>
      </left>
      <right>
        <color indexed="63"/>
      </right>
      <top style="hair">
        <color indexed="54"/>
      </top>
      <bottom style="hair">
        <color indexed="54"/>
      </bottom>
    </border>
    <border>
      <left>
        <color indexed="63"/>
      </left>
      <right>
        <color indexed="63"/>
      </right>
      <top style="hair">
        <color indexed="54"/>
      </top>
      <bottom style="hair">
        <color indexed="54"/>
      </bottom>
    </border>
    <border>
      <left style="thin">
        <color indexed="54"/>
      </left>
      <right>
        <color indexed="63"/>
      </right>
      <top style="hair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>
        <color indexed="63"/>
      </top>
      <bottom style="hair">
        <color indexed="54"/>
      </bottom>
    </border>
    <border>
      <left>
        <color indexed="63"/>
      </left>
      <right>
        <color indexed="63"/>
      </right>
      <top>
        <color indexed="63"/>
      </top>
      <bottom style="hair">
        <color indexed="54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5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4"/>
      </right>
      <top>
        <color indexed="63"/>
      </top>
      <bottom>
        <color indexed="63"/>
      </bottom>
    </border>
    <border>
      <left style="thin">
        <color indexed="54"/>
      </left>
      <right>
        <color indexed="63"/>
      </right>
      <top>
        <color indexed="63"/>
      </top>
      <bottom style="thin">
        <color indexed="5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54"/>
      </left>
      <right style="thin">
        <color indexed="54"/>
      </right>
      <top style="hair">
        <color indexed="54"/>
      </top>
      <bottom style="hair">
        <color indexed="54"/>
      </bottom>
    </border>
    <border>
      <left style="thin">
        <color indexed="54"/>
      </left>
      <right style="thin">
        <color indexed="54"/>
      </right>
      <top style="hair">
        <color indexed="54"/>
      </top>
      <bottom style="thin">
        <color indexed="54"/>
      </bottom>
    </border>
    <border>
      <left>
        <color indexed="63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54"/>
      </right>
      <top>
        <color indexed="63"/>
      </top>
      <bottom style="thin">
        <color indexed="54"/>
      </bottom>
    </border>
    <border>
      <left>
        <color indexed="63"/>
      </left>
      <right>
        <color indexed="63"/>
      </right>
      <top style="hair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  <border>
      <left style="hair">
        <color indexed="54"/>
      </left>
      <right style="hair">
        <color indexed="54"/>
      </right>
      <top style="thin"/>
      <bottom style="hair">
        <color indexed="54"/>
      </bottom>
    </border>
    <border>
      <left style="hair">
        <color indexed="54"/>
      </left>
      <right style="hair">
        <color indexed="54"/>
      </right>
      <top style="hair">
        <color indexed="54"/>
      </top>
      <bottom style="hair">
        <color indexed="54"/>
      </bottom>
    </border>
    <border>
      <left style="hair">
        <color indexed="54"/>
      </left>
      <right style="hair">
        <color indexed="54"/>
      </right>
      <top style="hair">
        <color indexed="54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>
        <color indexed="54"/>
      </right>
      <top>
        <color indexed="63"/>
      </top>
      <bottom style="hair">
        <color indexed="54"/>
      </bottom>
    </border>
    <border>
      <left>
        <color indexed="63"/>
      </left>
      <right style="hair">
        <color indexed="54"/>
      </right>
      <top style="hair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>
        <color indexed="63"/>
      </top>
      <bottom style="hair">
        <color indexed="54"/>
      </bottom>
    </border>
    <border>
      <left>
        <color indexed="63"/>
      </left>
      <right style="thin">
        <color indexed="54"/>
      </right>
      <top style="hair">
        <color indexed="54"/>
      </top>
      <bottom style="hair">
        <color indexed="54"/>
      </bottom>
    </border>
    <border>
      <left>
        <color indexed="63"/>
      </left>
      <right style="thin">
        <color indexed="54"/>
      </right>
      <top style="hair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hair"/>
      <bottom style="hair"/>
    </border>
    <border>
      <left>
        <color indexed="63"/>
      </left>
      <right style="thin">
        <color indexed="54"/>
      </right>
      <top style="hair"/>
      <bottom style="thin">
        <color indexed="54"/>
      </bottom>
    </border>
    <border>
      <left>
        <color indexed="63"/>
      </left>
      <right style="thin">
        <color indexed="54"/>
      </right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>
        <color indexed="54"/>
      </left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thin"/>
      <bottom style="thin"/>
    </border>
    <border>
      <left style="thin">
        <color indexed="54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54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54"/>
      </left>
      <right style="thin">
        <color indexed="54"/>
      </right>
      <top style="thin"/>
      <bottom style="thin"/>
    </border>
    <border>
      <left>
        <color indexed="63"/>
      </left>
      <right>
        <color indexed="63"/>
      </right>
      <top style="hair"/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/>
    </border>
    <border>
      <left style="thin">
        <color indexed="54"/>
      </left>
      <right style="thin">
        <color indexed="54"/>
      </right>
      <top>
        <color indexed="63"/>
      </top>
      <bottom>
        <color indexed="63"/>
      </bottom>
    </border>
    <border>
      <left style="thin">
        <color indexed="54"/>
      </left>
      <right style="thin">
        <color indexed="54"/>
      </right>
      <top style="thin"/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 style="thin"/>
    </border>
    <border>
      <left style="thin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 style="hair"/>
      <right style="hair"/>
      <top>
        <color indexed="63"/>
      </top>
      <bottom style="thin"/>
    </border>
    <border>
      <left style="thin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>
        <color indexed="63"/>
      </left>
      <right style="hair"/>
      <top style="thin">
        <color indexed="54"/>
      </top>
      <bottom style="hair"/>
    </border>
    <border>
      <left>
        <color indexed="63"/>
      </left>
      <right style="hair"/>
      <top style="hair"/>
      <bottom style="thin">
        <color indexed="54"/>
      </bottom>
    </border>
    <border>
      <left style="hair"/>
      <right style="hair"/>
      <top style="hair"/>
      <bottom style="thin">
        <color indexed="54"/>
      </bottom>
    </border>
    <border>
      <left>
        <color indexed="63"/>
      </left>
      <right style="hair"/>
      <top style="thin"/>
      <bottom style="hair"/>
    </border>
    <border>
      <left style="hair">
        <color indexed="54"/>
      </left>
      <right style="thin">
        <color indexed="54"/>
      </right>
      <top style="thin"/>
      <bottom style="hair">
        <color indexed="54"/>
      </bottom>
    </border>
    <border>
      <left style="hair">
        <color indexed="54"/>
      </left>
      <right style="thin">
        <color indexed="54"/>
      </right>
      <top style="hair">
        <color indexed="54"/>
      </top>
      <bottom style="hair">
        <color indexed="54"/>
      </bottom>
    </border>
    <border>
      <left style="hair">
        <color indexed="54"/>
      </left>
      <right style="thin">
        <color indexed="54"/>
      </right>
      <top style="hair">
        <color indexed="54"/>
      </top>
      <bottom style="thin"/>
    </border>
    <border>
      <left style="hair"/>
      <right style="thin">
        <color indexed="54"/>
      </right>
      <top>
        <color indexed="63"/>
      </top>
      <bottom>
        <color indexed="63"/>
      </bottom>
    </border>
    <border>
      <left style="hair"/>
      <right style="thin">
        <color indexed="54"/>
      </right>
      <top style="hair"/>
      <bottom>
        <color indexed="63"/>
      </bottom>
    </border>
    <border>
      <left style="thin">
        <color indexed="54"/>
      </left>
      <right style="hair">
        <color indexed="54"/>
      </right>
      <top style="thin"/>
      <bottom style="hair">
        <color indexed="54"/>
      </bottom>
    </border>
    <border>
      <left style="thin">
        <color indexed="54"/>
      </left>
      <right style="hair">
        <color indexed="54"/>
      </right>
      <top style="hair">
        <color indexed="54"/>
      </top>
      <bottom style="hair">
        <color indexed="54"/>
      </bottom>
    </border>
    <border>
      <left style="thin">
        <color indexed="54"/>
      </left>
      <right style="hair">
        <color indexed="54"/>
      </right>
      <top style="hair">
        <color indexed="54"/>
      </top>
      <bottom style="thin"/>
    </border>
    <border>
      <left style="thin">
        <color indexed="54"/>
      </left>
      <right style="hair"/>
      <top style="thin"/>
      <bottom style="hair">
        <color indexed="54"/>
      </bottom>
    </border>
    <border>
      <left style="thin">
        <color indexed="54"/>
      </left>
      <right style="hair"/>
      <top style="hair">
        <color indexed="54"/>
      </top>
      <bottom style="hair"/>
    </border>
    <border>
      <left style="thin">
        <color indexed="54"/>
      </left>
      <right style="hair"/>
      <top style="hair">
        <color indexed="54"/>
      </top>
      <bottom style="hair">
        <color indexed="54"/>
      </bottom>
    </border>
    <border>
      <left style="hair"/>
      <right style="hair"/>
      <top style="thin"/>
      <bottom style="hair"/>
    </border>
    <border>
      <left style="hair">
        <color indexed="54"/>
      </left>
      <right style="hair">
        <color indexed="54"/>
      </right>
      <top style="thin">
        <color indexed="54"/>
      </top>
      <bottom>
        <color indexed="63"/>
      </bottom>
    </border>
    <border>
      <left style="hair">
        <color indexed="54"/>
      </left>
      <right style="hair">
        <color indexed="54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>
        <color indexed="54"/>
      </left>
      <right style="hair"/>
      <top style="thin"/>
      <bottom style="hair"/>
    </border>
    <border>
      <left style="hair">
        <color indexed="54"/>
      </left>
      <right style="hair"/>
      <top style="hair"/>
      <bottom style="hair"/>
    </border>
    <border>
      <left style="hair">
        <color indexed="54"/>
      </left>
      <right style="hair"/>
      <top style="hair"/>
      <bottom style="thin"/>
    </border>
    <border>
      <left>
        <color indexed="63"/>
      </left>
      <right style="hair">
        <color indexed="54"/>
      </right>
      <top style="thin"/>
      <bottom style="hair">
        <color indexed="54"/>
      </bottom>
    </border>
    <border>
      <left>
        <color indexed="63"/>
      </left>
      <right style="hair">
        <color indexed="54"/>
      </right>
      <top style="hair">
        <color indexed="54"/>
      </top>
      <bottom style="hair">
        <color indexed="54"/>
      </bottom>
    </border>
    <border>
      <left>
        <color indexed="63"/>
      </left>
      <right style="hair">
        <color indexed="54"/>
      </right>
      <top style="hair">
        <color indexed="54"/>
      </top>
      <bottom style="thin"/>
    </border>
    <border>
      <left>
        <color indexed="63"/>
      </left>
      <right style="hair"/>
      <top style="thin"/>
      <bottom style="hair">
        <color indexed="5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54"/>
      </left>
      <right style="thin">
        <color indexed="54"/>
      </right>
      <top style="hair">
        <color indexed="54"/>
      </top>
      <bottom>
        <color indexed="63"/>
      </bottom>
    </border>
    <border>
      <left style="hair">
        <color indexed="54"/>
      </left>
      <right style="hair"/>
      <top style="thin"/>
      <bottom style="hair">
        <color indexed="54"/>
      </bottom>
    </border>
    <border>
      <left style="hair">
        <color indexed="54"/>
      </left>
      <right style="hair"/>
      <top style="hair">
        <color indexed="54"/>
      </top>
      <bottom style="hair">
        <color indexed="54"/>
      </bottom>
    </border>
    <border>
      <left style="hair">
        <color indexed="54"/>
      </left>
      <right style="hair"/>
      <top style="hair">
        <color indexed="54"/>
      </top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 style="hair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hair"/>
    </border>
    <border>
      <left>
        <color indexed="63"/>
      </left>
      <right>
        <color indexed="63"/>
      </right>
      <top style="thin">
        <color indexed="54"/>
      </top>
      <bottom style="hair"/>
    </border>
    <border>
      <left style="thin"/>
      <right style="thin"/>
      <top>
        <color indexed="63"/>
      </top>
      <bottom style="thin">
        <color indexed="54"/>
      </bottom>
    </border>
    <border>
      <left>
        <color indexed="63"/>
      </left>
      <right style="hair"/>
      <top style="medium"/>
      <bottom style="thin"/>
    </border>
    <border>
      <left style="thin">
        <color indexed="54"/>
      </left>
      <right style="thin"/>
      <top style="thin"/>
      <bottom>
        <color indexed="63"/>
      </bottom>
    </border>
    <border>
      <left style="thin">
        <color indexed="54"/>
      </left>
      <right>
        <color indexed="63"/>
      </right>
      <top style="thin">
        <color indexed="54"/>
      </top>
      <bottom style="hair">
        <color indexed="54"/>
      </bottom>
    </border>
    <border>
      <left>
        <color indexed="63"/>
      </left>
      <right>
        <color indexed="63"/>
      </right>
      <top style="thin">
        <color indexed="54"/>
      </top>
      <bottom style="hair">
        <color indexed="54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/>
      <right style="hair"/>
      <top style="hair"/>
      <bottom>
        <color indexed="63"/>
      </bottom>
    </border>
    <border>
      <left style="thin">
        <color indexed="54"/>
      </left>
      <right style="hair">
        <color indexed="54"/>
      </right>
      <top style="thin"/>
      <bottom style="thin">
        <color indexed="54"/>
      </bottom>
    </border>
    <border>
      <left style="hair">
        <color indexed="54"/>
      </left>
      <right style="hair">
        <color indexed="54"/>
      </right>
      <top style="thin"/>
      <bottom style="thin">
        <color indexed="54"/>
      </bottom>
    </border>
    <border>
      <left>
        <color indexed="63"/>
      </left>
      <right style="hair"/>
      <top style="hair">
        <color indexed="54"/>
      </top>
      <bottom style="hair">
        <color indexed="54"/>
      </bottom>
    </border>
    <border>
      <left style="thin">
        <color indexed="54"/>
      </left>
      <right style="hair"/>
      <top style="hair">
        <color indexed="54"/>
      </top>
      <bottom style="thin"/>
    </border>
    <border>
      <left>
        <color indexed="63"/>
      </left>
      <right style="hair"/>
      <top style="hair">
        <color indexed="54"/>
      </top>
      <bottom style="thin"/>
    </border>
    <border>
      <left style="hair"/>
      <right>
        <color indexed="63"/>
      </right>
      <top style="thin"/>
      <bottom style="thin"/>
    </border>
    <border>
      <left style="hair">
        <color indexed="54"/>
      </left>
      <right style="hair"/>
      <top style="thin"/>
      <bottom>
        <color indexed="63"/>
      </bottom>
    </border>
    <border>
      <left style="hair">
        <color indexed="54"/>
      </left>
      <right style="hair"/>
      <top style="thin"/>
      <bottom style="thin">
        <color indexed="5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54"/>
      </right>
      <top style="thick">
        <color indexed="54"/>
      </top>
      <bottom style="medium"/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>
        <color indexed="54"/>
      </left>
      <right>
        <color indexed="63"/>
      </right>
      <top style="thin">
        <color indexed="54"/>
      </top>
      <bottom style="medium">
        <color indexed="54"/>
      </bottom>
    </border>
    <border>
      <left>
        <color indexed="63"/>
      </left>
      <right>
        <color indexed="63"/>
      </right>
      <top style="thin"/>
      <bottom style="thin">
        <color indexed="54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thin">
        <color indexed="54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>
        <color indexed="9"/>
      </right>
      <top style="thin">
        <color indexed="54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54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54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54"/>
      </bottom>
    </border>
    <border>
      <left style="thin">
        <color indexed="9"/>
      </left>
      <right style="thin">
        <color indexed="9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9"/>
      </right>
      <top style="thin">
        <color indexed="54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54"/>
      </top>
      <bottom style="thin">
        <color indexed="9"/>
      </bottom>
    </border>
    <border>
      <left style="hair"/>
      <right>
        <color indexed="63"/>
      </right>
      <top style="thin"/>
      <bottom>
        <color indexed="63"/>
      </bottom>
    </border>
    <border>
      <left style="hair">
        <color indexed="54"/>
      </left>
      <right>
        <color indexed="63"/>
      </right>
      <top style="thin"/>
      <bottom style="hair">
        <color indexed="54"/>
      </bottom>
    </border>
    <border>
      <left style="hair">
        <color indexed="54"/>
      </left>
      <right>
        <color indexed="63"/>
      </right>
      <top style="hair">
        <color indexed="54"/>
      </top>
      <bottom style="hair">
        <color indexed="54"/>
      </bottom>
    </border>
    <border>
      <left style="hair">
        <color indexed="54"/>
      </left>
      <right>
        <color indexed="63"/>
      </right>
      <top style="hair">
        <color indexed="54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>
        <color indexed="9"/>
      </bottom>
    </border>
    <border>
      <left style="thin"/>
      <right>
        <color indexed="63"/>
      </right>
      <top style="thin">
        <color indexed="9"/>
      </top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hair"/>
      <top>
        <color indexed="63"/>
      </top>
      <bottom style="hair">
        <color indexed="54"/>
      </bottom>
    </border>
    <border>
      <left>
        <color indexed="63"/>
      </left>
      <right style="hair"/>
      <top style="hair">
        <color indexed="54"/>
      </top>
      <bottom style="thin">
        <color indexed="54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>
        <color indexed="54"/>
      </left>
      <right>
        <color indexed="63"/>
      </right>
      <top style="thick">
        <color indexed="54"/>
      </top>
      <bottom>
        <color indexed="63"/>
      </bottom>
    </border>
    <border>
      <left>
        <color indexed="63"/>
      </left>
      <right>
        <color indexed="63"/>
      </right>
      <top style="medium">
        <color indexed="54"/>
      </top>
      <bottom style="hair">
        <color indexed="54"/>
      </bottom>
    </border>
    <border>
      <left style="hair"/>
      <right>
        <color indexed="63"/>
      </right>
      <top style="thin"/>
      <bottom style="hair">
        <color indexed="54"/>
      </bottom>
    </border>
    <border>
      <left style="hair"/>
      <right>
        <color indexed="63"/>
      </right>
      <top style="hair">
        <color indexed="54"/>
      </top>
      <bottom style="hair">
        <color indexed="54"/>
      </bottom>
    </border>
    <border>
      <left style="hair"/>
      <right>
        <color indexed="63"/>
      </right>
      <top style="hair">
        <color indexed="54"/>
      </top>
      <bottom style="thin"/>
    </border>
    <border>
      <left>
        <color indexed="63"/>
      </left>
      <right>
        <color indexed="63"/>
      </right>
      <top style="thin"/>
      <bottom style="hair">
        <color indexed="54"/>
      </bottom>
    </border>
    <border>
      <left>
        <color indexed="63"/>
      </left>
      <right>
        <color indexed="63"/>
      </right>
      <top style="hair">
        <color indexed="54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>
        <color indexed="9"/>
      </left>
      <right>
        <color indexed="63"/>
      </right>
      <top style="thin">
        <color indexed="54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54"/>
      </top>
      <bottom style="thin">
        <color indexed="54"/>
      </bottom>
    </border>
    <border>
      <left style="hair"/>
      <right>
        <color indexed="63"/>
      </right>
      <top style="medium"/>
      <bottom style="thin"/>
    </border>
    <border>
      <left style="hair"/>
      <right style="hair"/>
      <top style="thin">
        <color indexed="9"/>
      </top>
      <bottom style="thin">
        <color indexed="9"/>
      </bottom>
    </border>
    <border>
      <left style="hair"/>
      <right style="hair"/>
      <top style="thin">
        <color indexed="9"/>
      </top>
      <bottom style="hair"/>
    </border>
    <border>
      <left style="hair"/>
      <right style="hair"/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>
        <color indexed="63"/>
      </bottom>
    </border>
    <border>
      <left style="hair"/>
      <right>
        <color indexed="63"/>
      </right>
      <top>
        <color indexed="63"/>
      </top>
      <bottom style="hair">
        <color indexed="54"/>
      </bottom>
    </border>
    <border>
      <left style="hair"/>
      <right>
        <color indexed="63"/>
      </right>
      <top style="hair">
        <color indexed="54"/>
      </top>
      <bottom style="thin">
        <color indexed="54"/>
      </bottom>
    </border>
    <border>
      <left style="hair"/>
      <right style="hair"/>
      <top style="thin"/>
      <bottom style="hair">
        <color indexed="54"/>
      </bottom>
    </border>
    <border>
      <left style="hair"/>
      <right style="hair"/>
      <top style="hair">
        <color indexed="54"/>
      </top>
      <bottom style="hair">
        <color indexed="54"/>
      </bottom>
    </border>
    <border>
      <left style="hair"/>
      <right style="hair"/>
      <top style="hair">
        <color indexed="54"/>
      </top>
      <bottom style="thin"/>
    </border>
    <border>
      <left style="hair"/>
      <right style="hair"/>
      <top style="thin">
        <color indexed="54"/>
      </top>
      <bottom style="hair"/>
    </border>
    <border>
      <left style="thin">
        <color indexed="9"/>
      </left>
      <right style="thin">
        <color indexed="9"/>
      </right>
      <top style="thin"/>
      <bottom style="thin"/>
    </border>
    <border>
      <left>
        <color indexed="63"/>
      </left>
      <right style="thin">
        <color indexed="9"/>
      </right>
      <top style="thin"/>
      <bottom style="thin"/>
    </border>
    <border>
      <left>
        <color indexed="63"/>
      </left>
      <right style="thin">
        <color indexed="54"/>
      </right>
      <top style="thin">
        <color indexed="54"/>
      </top>
      <bottom style="hair">
        <color indexed="5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6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vertical="top" wrapText="1"/>
    </xf>
    <xf numFmtId="0" fontId="7" fillId="0" borderId="0" xfId="53" applyFont="1" applyAlignment="1" applyProtection="1">
      <alignment vertical="top" wrapText="1"/>
      <protection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0" fontId="1" fillId="33" borderId="10" xfId="0" applyFont="1" applyFill="1" applyBorder="1" applyAlignment="1">
      <alignment horizontal="center" vertical="top"/>
    </xf>
    <xf numFmtId="0" fontId="2" fillId="0" borderId="0" xfId="0" applyFont="1" applyAlignment="1">
      <alignment vertical="top"/>
    </xf>
    <xf numFmtId="0" fontId="0" fillId="0" borderId="0" xfId="0" applyFont="1" applyFill="1" applyAlignment="1">
      <alignment/>
    </xf>
    <xf numFmtId="0" fontId="1" fillId="34" borderId="11" xfId="0" applyFont="1" applyFill="1" applyBorder="1" applyAlignment="1">
      <alignment horizontal="center" vertical="top"/>
    </xf>
    <xf numFmtId="0" fontId="0" fillId="34" borderId="0" xfId="0" applyFont="1" applyFill="1" applyBorder="1" applyAlignment="1">
      <alignment/>
    </xf>
    <xf numFmtId="0" fontId="5" fillId="0" borderId="0" xfId="53" applyFont="1" applyFill="1" applyAlignment="1" applyProtection="1">
      <alignment vertical="top"/>
      <protection/>
    </xf>
    <xf numFmtId="0" fontId="10" fillId="0" borderId="0" xfId="0" applyFont="1" applyAlignment="1">
      <alignment/>
    </xf>
    <xf numFmtId="0" fontId="5" fillId="0" borderId="0" xfId="53" applyFont="1" applyAlignment="1" applyProtection="1">
      <alignment/>
      <protection/>
    </xf>
    <xf numFmtId="186" fontId="1" fillId="34" borderId="12" xfId="60" applyNumberFormat="1" applyFont="1" applyFill="1" applyBorder="1" applyAlignment="1">
      <alignment horizontal="center" vertical="top"/>
    </xf>
    <xf numFmtId="0" fontId="8" fillId="35" borderId="13" xfId="0" applyFont="1" applyFill="1" applyBorder="1" applyAlignment="1">
      <alignment vertical="center"/>
    </xf>
    <xf numFmtId="0" fontId="8" fillId="35" borderId="14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top"/>
    </xf>
    <xf numFmtId="0" fontId="8" fillId="35" borderId="16" xfId="0" applyFont="1" applyFill="1" applyBorder="1" applyAlignment="1">
      <alignment vertical="center"/>
    </xf>
    <xf numFmtId="0" fontId="1" fillId="33" borderId="17" xfId="0" applyFont="1" applyFill="1" applyBorder="1" applyAlignment="1">
      <alignment vertical="top"/>
    </xf>
    <xf numFmtId="0" fontId="1" fillId="33" borderId="15" xfId="0" applyFont="1" applyFill="1" applyBorder="1" applyAlignment="1">
      <alignment vertical="top"/>
    </xf>
    <xf numFmtId="0" fontId="14" fillId="36" borderId="18" xfId="0" applyFont="1" applyFill="1" applyBorder="1" applyAlignment="1">
      <alignment vertical="top"/>
    </xf>
    <xf numFmtId="0" fontId="8" fillId="36" borderId="19" xfId="0" applyFont="1" applyFill="1" applyBorder="1" applyAlignment="1">
      <alignment vertical="top"/>
    </xf>
    <xf numFmtId="0" fontId="8" fillId="36" borderId="19" xfId="0" applyFont="1" applyFill="1" applyBorder="1" applyAlignment="1">
      <alignment horizontal="center" vertical="top"/>
    </xf>
    <xf numFmtId="0" fontId="2" fillId="33" borderId="20" xfId="0" applyFont="1" applyFill="1" applyBorder="1" applyAlignment="1">
      <alignment vertical="top"/>
    </xf>
    <xf numFmtId="0" fontId="2" fillId="33" borderId="21" xfId="0" applyFont="1" applyFill="1" applyBorder="1" applyAlignment="1">
      <alignment vertical="top"/>
    </xf>
    <xf numFmtId="0" fontId="1" fillId="34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center" vertical="top"/>
    </xf>
    <xf numFmtId="0" fontId="1" fillId="0" borderId="0" xfId="0" applyFont="1" applyFill="1" applyAlignment="1">
      <alignment horizontal="center" vertical="top"/>
    </xf>
    <xf numFmtId="0" fontId="2" fillId="0" borderId="0" xfId="0" applyFont="1" applyAlignment="1">
      <alignment/>
    </xf>
    <xf numFmtId="0" fontId="0" fillId="34" borderId="0" xfId="0" applyFont="1" applyFill="1" applyBorder="1" applyAlignment="1">
      <alignment vertical="top"/>
    </xf>
    <xf numFmtId="0" fontId="0" fillId="34" borderId="22" xfId="0" applyFont="1" applyFill="1" applyBorder="1" applyAlignment="1">
      <alignment vertical="top"/>
    </xf>
    <xf numFmtId="0" fontId="1" fillId="0" borderId="23" xfId="0" applyFont="1" applyBorder="1" applyAlignment="1">
      <alignment horizontal="left" vertical="top" wrapText="1"/>
    </xf>
    <xf numFmtId="186" fontId="1" fillId="34" borderId="23" xfId="60" applyNumberFormat="1" applyFont="1" applyFill="1" applyBorder="1" applyAlignment="1">
      <alignment horizontal="center" vertical="top"/>
    </xf>
    <xf numFmtId="0" fontId="0" fillId="34" borderId="24" xfId="0" applyFont="1" applyFill="1" applyBorder="1" applyAlignment="1">
      <alignment vertical="top"/>
    </xf>
    <xf numFmtId="0" fontId="0" fillId="34" borderId="25" xfId="0" applyFont="1" applyFill="1" applyBorder="1" applyAlignment="1">
      <alignment vertical="top"/>
    </xf>
    <xf numFmtId="0" fontId="1" fillId="0" borderId="26" xfId="0" applyFont="1" applyBorder="1" applyAlignment="1">
      <alignment vertical="top" wrapText="1"/>
    </xf>
    <xf numFmtId="0" fontId="11" fillId="35" borderId="27" xfId="0" applyFont="1" applyFill="1" applyBorder="1" applyAlignment="1">
      <alignment/>
    </xf>
    <xf numFmtId="0" fontId="1" fillId="33" borderId="20" xfId="0" applyFont="1" applyFill="1" applyBorder="1" applyAlignment="1">
      <alignment vertical="top"/>
    </xf>
    <xf numFmtId="0" fontId="1" fillId="33" borderId="21" xfId="0" applyFont="1" applyFill="1" applyBorder="1" applyAlignment="1">
      <alignment vertical="top"/>
    </xf>
    <xf numFmtId="0" fontId="15" fillId="36" borderId="18" xfId="0" applyFont="1" applyFill="1" applyBorder="1" applyAlignment="1">
      <alignment vertical="top"/>
    </xf>
    <xf numFmtId="0" fontId="1" fillId="36" borderId="19" xfId="0" applyFont="1" applyFill="1" applyBorder="1" applyAlignment="1">
      <alignment vertical="top"/>
    </xf>
    <xf numFmtId="0" fontId="1" fillId="36" borderId="19" xfId="0" applyFont="1" applyFill="1" applyBorder="1" applyAlignment="1">
      <alignment horizontal="center" vertical="top"/>
    </xf>
    <xf numFmtId="0" fontId="11" fillId="35" borderId="28" xfId="0" applyFont="1" applyFill="1" applyBorder="1" applyAlignment="1">
      <alignment/>
    </xf>
    <xf numFmtId="0" fontId="1" fillId="33" borderId="0" xfId="0" applyFont="1" applyFill="1" applyBorder="1" applyAlignment="1">
      <alignment vertical="top"/>
    </xf>
    <xf numFmtId="0" fontId="1" fillId="34" borderId="0" xfId="0" applyFont="1" applyFill="1" applyBorder="1" applyAlignment="1">
      <alignment vertical="top"/>
    </xf>
    <xf numFmtId="0" fontId="1" fillId="33" borderId="29" xfId="0" applyFont="1" applyFill="1" applyBorder="1" applyAlignment="1">
      <alignment vertical="top"/>
    </xf>
    <xf numFmtId="0" fontId="1" fillId="33" borderId="30" xfId="0" applyFont="1" applyFill="1" applyBorder="1" applyAlignment="1">
      <alignment vertical="top"/>
    </xf>
    <xf numFmtId="0" fontId="1" fillId="33" borderId="31" xfId="0" applyFont="1" applyFill="1" applyBorder="1" applyAlignment="1">
      <alignment vertical="top"/>
    </xf>
    <xf numFmtId="0" fontId="1" fillId="33" borderId="32" xfId="0" applyFont="1" applyFill="1" applyBorder="1" applyAlignment="1">
      <alignment vertical="top"/>
    </xf>
    <xf numFmtId="0" fontId="1" fillId="33" borderId="10" xfId="0" applyFont="1" applyFill="1" applyBorder="1" applyAlignment="1">
      <alignment vertical="top"/>
    </xf>
    <xf numFmtId="0" fontId="1" fillId="0" borderId="33" xfId="0" applyFont="1" applyBorder="1" applyAlignment="1">
      <alignment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34" xfId="0" applyFont="1" applyBorder="1" applyAlignment="1">
      <alignment vertical="top" wrapText="1"/>
    </xf>
    <xf numFmtId="0" fontId="1" fillId="0" borderId="26" xfId="0" applyFont="1" applyBorder="1" applyAlignment="1">
      <alignment horizontal="center" vertical="top" wrapText="1"/>
    </xf>
    <xf numFmtId="0" fontId="8" fillId="35" borderId="35" xfId="0" applyFont="1" applyFill="1" applyBorder="1" applyAlignment="1">
      <alignment vertical="top"/>
    </xf>
    <xf numFmtId="0" fontId="8" fillId="35" borderId="35" xfId="0" applyFont="1" applyFill="1" applyBorder="1" applyAlignment="1">
      <alignment horizontal="center" vertical="top"/>
    </xf>
    <xf numFmtId="0" fontId="8" fillId="35" borderId="36" xfId="0" applyFont="1" applyFill="1" applyBorder="1" applyAlignment="1">
      <alignment horizontal="center" vertical="top"/>
    </xf>
    <xf numFmtId="0" fontId="8" fillId="35" borderId="37" xfId="0" applyFont="1" applyFill="1" applyBorder="1" applyAlignment="1">
      <alignment vertical="top"/>
    </xf>
    <xf numFmtId="0" fontId="8" fillId="35" borderId="31" xfId="0" applyFont="1" applyFill="1" applyBorder="1" applyAlignment="1">
      <alignment vertical="top" wrapText="1"/>
    </xf>
    <xf numFmtId="0" fontId="8" fillId="35" borderId="38" xfId="0" applyFont="1" applyFill="1" applyBorder="1" applyAlignment="1">
      <alignment vertical="top"/>
    </xf>
    <xf numFmtId="0" fontId="8" fillId="35" borderId="38" xfId="0" applyFont="1" applyFill="1" applyBorder="1" applyAlignment="1">
      <alignment horizontal="center" vertical="top"/>
    </xf>
    <xf numFmtId="0" fontId="8" fillId="35" borderId="39" xfId="0" applyFont="1" applyFill="1" applyBorder="1" applyAlignment="1">
      <alignment horizontal="center" vertical="top"/>
    </xf>
    <xf numFmtId="0" fontId="1" fillId="33" borderId="38" xfId="0" applyFont="1" applyFill="1" applyBorder="1" applyAlignment="1">
      <alignment vertical="top"/>
    </xf>
    <xf numFmtId="1" fontId="9" fillId="34" borderId="0" xfId="57" applyNumberFormat="1" applyFont="1" applyFill="1" applyBorder="1" applyAlignment="1">
      <alignment horizontal="left"/>
      <protection/>
    </xf>
    <xf numFmtId="0" fontId="1" fillId="0" borderId="40" xfId="0" applyFont="1" applyBorder="1" applyAlignment="1">
      <alignment horizontal="center" vertical="top" wrapText="1"/>
    </xf>
    <xf numFmtId="0" fontId="12" fillId="35" borderId="18" xfId="0" applyFont="1" applyFill="1" applyBorder="1" applyAlignment="1">
      <alignment/>
    </xf>
    <xf numFmtId="0" fontId="11" fillId="35" borderId="19" xfId="0" applyFont="1" applyFill="1" applyBorder="1" applyAlignment="1">
      <alignment/>
    </xf>
    <xf numFmtId="0" fontId="8" fillId="35" borderId="19" xfId="0" applyFont="1" applyFill="1" applyBorder="1" applyAlignment="1">
      <alignment horizontal="center" vertical="center"/>
    </xf>
    <xf numFmtId="0" fontId="8" fillId="35" borderId="41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/>
    </xf>
    <xf numFmtId="0" fontId="1" fillId="34" borderId="42" xfId="0" applyFont="1" applyFill="1" applyBorder="1" applyAlignment="1">
      <alignment horizontal="center" vertical="top"/>
    </xf>
    <xf numFmtId="0" fontId="1" fillId="34" borderId="43" xfId="0" applyFont="1" applyFill="1" applyBorder="1" applyAlignment="1">
      <alignment horizontal="center" vertical="top"/>
    </xf>
    <xf numFmtId="0" fontId="1" fillId="34" borderId="44" xfId="0" applyFont="1" applyFill="1" applyBorder="1" applyAlignment="1">
      <alignment horizontal="center" vertical="top"/>
    </xf>
    <xf numFmtId="0" fontId="1" fillId="33" borderId="38" xfId="0" applyFont="1" applyFill="1" applyBorder="1" applyAlignment="1">
      <alignment/>
    </xf>
    <xf numFmtId="0" fontId="16" fillId="35" borderId="45" xfId="0" applyFont="1" applyFill="1" applyBorder="1" applyAlignment="1">
      <alignment vertical="top" wrapText="1"/>
    </xf>
    <xf numFmtId="0" fontId="10" fillId="36" borderId="18" xfId="0" applyFont="1" applyFill="1" applyBorder="1" applyAlignment="1">
      <alignment/>
    </xf>
    <xf numFmtId="0" fontId="0" fillId="36" borderId="41" xfId="0" applyFill="1" applyBorder="1" applyAlignment="1">
      <alignment/>
    </xf>
    <xf numFmtId="3" fontId="1" fillId="34" borderId="46" xfId="0" applyNumberFormat="1" applyFont="1" applyFill="1" applyBorder="1" applyAlignment="1">
      <alignment horizontal="center" vertical="top"/>
    </xf>
    <xf numFmtId="3" fontId="1" fillId="34" borderId="11" xfId="0" applyNumberFormat="1" applyFont="1" applyFill="1" applyBorder="1" applyAlignment="1">
      <alignment horizontal="center" vertical="top"/>
    </xf>
    <xf numFmtId="3" fontId="1" fillId="34" borderId="47" xfId="0" applyNumberFormat="1" applyFont="1" applyFill="1" applyBorder="1" applyAlignment="1">
      <alignment horizontal="center" vertical="top"/>
    </xf>
    <xf numFmtId="3" fontId="1" fillId="34" borderId="48" xfId="0" applyNumberFormat="1" applyFont="1" applyFill="1" applyBorder="1" applyAlignment="1">
      <alignment horizontal="center" vertical="top"/>
    </xf>
    <xf numFmtId="3" fontId="1" fillId="34" borderId="49" xfId="0" applyNumberFormat="1" applyFont="1" applyFill="1" applyBorder="1" applyAlignment="1">
      <alignment horizontal="center" vertical="top"/>
    </xf>
    <xf numFmtId="3" fontId="1" fillId="34" borderId="50" xfId="0" applyNumberFormat="1" applyFont="1" applyFill="1" applyBorder="1" applyAlignment="1">
      <alignment horizontal="center" vertical="top"/>
    </xf>
    <xf numFmtId="3" fontId="1" fillId="34" borderId="51" xfId="0" applyNumberFormat="1" applyFont="1" applyFill="1" applyBorder="1" applyAlignment="1">
      <alignment horizontal="center" vertical="top"/>
    </xf>
    <xf numFmtId="3" fontId="1" fillId="33" borderId="52" xfId="0" applyNumberFormat="1" applyFont="1" applyFill="1" applyBorder="1" applyAlignment="1">
      <alignment horizontal="center" vertical="top"/>
    </xf>
    <xf numFmtId="3" fontId="1" fillId="33" borderId="53" xfId="0" applyNumberFormat="1" applyFont="1" applyFill="1" applyBorder="1" applyAlignment="1">
      <alignment horizontal="center" vertical="top"/>
    </xf>
    <xf numFmtId="0" fontId="2" fillId="33" borderId="32" xfId="0" applyFont="1" applyFill="1" applyBorder="1" applyAlignment="1">
      <alignment vertical="top"/>
    </xf>
    <xf numFmtId="0" fontId="10" fillId="0" borderId="0" xfId="0" applyFont="1" applyAlignment="1">
      <alignment/>
    </xf>
    <xf numFmtId="0" fontId="2" fillId="33" borderId="10" xfId="0" applyFont="1" applyFill="1" applyBorder="1" applyAlignment="1">
      <alignment vertical="top"/>
    </xf>
    <xf numFmtId="0" fontId="0" fillId="33" borderId="25" xfId="0" applyFont="1" applyFill="1" applyBorder="1" applyAlignment="1">
      <alignment vertical="top"/>
    </xf>
    <xf numFmtId="0" fontId="1" fillId="33" borderId="54" xfId="0" applyFont="1" applyFill="1" applyBorder="1" applyAlignment="1">
      <alignment vertical="top" wrapText="1"/>
    </xf>
    <xf numFmtId="0" fontId="0" fillId="33" borderId="22" xfId="0" applyFont="1" applyFill="1" applyBorder="1" applyAlignment="1">
      <alignment vertical="top"/>
    </xf>
    <xf numFmtId="0" fontId="1" fillId="33" borderId="55" xfId="0" applyFont="1" applyFill="1" applyBorder="1" applyAlignment="1">
      <alignment horizontal="left" vertical="top" wrapText="1"/>
    </xf>
    <xf numFmtId="0" fontId="0" fillId="33" borderId="24" xfId="0" applyFont="1" applyFill="1" applyBorder="1" applyAlignment="1">
      <alignment vertical="top"/>
    </xf>
    <xf numFmtId="0" fontId="1" fillId="33" borderId="56" xfId="0" applyFont="1" applyFill="1" applyBorder="1" applyAlignment="1">
      <alignment horizontal="left" vertical="top" wrapText="1"/>
    </xf>
    <xf numFmtId="0" fontId="1" fillId="33" borderId="26" xfId="0" applyFont="1" applyFill="1" applyBorder="1" applyAlignment="1">
      <alignment vertical="top" wrapText="1"/>
    </xf>
    <xf numFmtId="0" fontId="1" fillId="33" borderId="23" xfId="0" applyFont="1" applyFill="1" applyBorder="1" applyAlignment="1">
      <alignment horizontal="left" vertical="top" wrapText="1"/>
    </xf>
    <xf numFmtId="0" fontId="0" fillId="33" borderId="29" xfId="0" applyFont="1" applyFill="1" applyBorder="1" applyAlignment="1">
      <alignment vertical="top"/>
    </xf>
    <xf numFmtId="0" fontId="1" fillId="33" borderId="57" xfId="0" applyFont="1" applyFill="1" applyBorder="1" applyAlignment="1">
      <alignment horizontal="left" vertical="top" wrapText="1"/>
    </xf>
    <xf numFmtId="0" fontId="0" fillId="33" borderId="31" xfId="0" applyFont="1" applyFill="1" applyBorder="1" applyAlignment="1">
      <alignment vertical="top"/>
    </xf>
    <xf numFmtId="0" fontId="1" fillId="33" borderId="58" xfId="0" applyFont="1" applyFill="1" applyBorder="1" applyAlignment="1">
      <alignment horizontal="left" vertical="top" wrapText="1"/>
    </xf>
    <xf numFmtId="0" fontId="1" fillId="33" borderId="59" xfId="0" applyFont="1" applyFill="1" applyBorder="1" applyAlignment="1">
      <alignment vertical="top" wrapText="1"/>
    </xf>
    <xf numFmtId="0" fontId="11" fillId="35" borderId="41" xfId="0" applyFont="1" applyFill="1" applyBorder="1" applyAlignment="1">
      <alignment/>
    </xf>
    <xf numFmtId="3" fontId="1" fillId="34" borderId="60" xfId="0" applyNumberFormat="1" applyFont="1" applyFill="1" applyBorder="1" applyAlignment="1">
      <alignment horizontal="center" vertical="top"/>
    </xf>
    <xf numFmtId="3" fontId="1" fillId="34" borderId="61" xfId="0" applyNumberFormat="1" applyFont="1" applyFill="1" applyBorder="1" applyAlignment="1">
      <alignment horizontal="center" vertical="top"/>
    </xf>
    <xf numFmtId="3" fontId="1" fillId="33" borderId="62" xfId="0" applyNumberFormat="1" applyFont="1" applyFill="1" applyBorder="1" applyAlignment="1">
      <alignment horizontal="center" vertical="top"/>
    </xf>
    <xf numFmtId="3" fontId="1" fillId="33" borderId="63" xfId="0" applyNumberFormat="1" applyFont="1" applyFill="1" applyBorder="1" applyAlignment="1">
      <alignment horizontal="center" vertical="top"/>
    </xf>
    <xf numFmtId="3" fontId="1" fillId="34" borderId="64" xfId="0" applyNumberFormat="1" applyFont="1" applyFill="1" applyBorder="1" applyAlignment="1">
      <alignment horizontal="center" vertical="top"/>
    </xf>
    <xf numFmtId="3" fontId="1" fillId="34" borderId="65" xfId="0" applyNumberFormat="1" applyFont="1" applyFill="1" applyBorder="1" applyAlignment="1">
      <alignment horizontal="center" vertical="top"/>
    </xf>
    <xf numFmtId="3" fontId="1" fillId="34" borderId="66" xfId="0" applyNumberFormat="1" applyFont="1" applyFill="1" applyBorder="1" applyAlignment="1">
      <alignment horizontal="center" vertical="top"/>
    </xf>
    <xf numFmtId="3" fontId="1" fillId="33" borderId="67" xfId="0" applyNumberFormat="1" applyFont="1" applyFill="1" applyBorder="1" applyAlignment="1">
      <alignment horizontal="center" vertical="top"/>
    </xf>
    <xf numFmtId="0" fontId="2" fillId="33" borderId="68" xfId="0" applyFont="1" applyFill="1" applyBorder="1" applyAlignment="1">
      <alignment vertical="top"/>
    </xf>
    <xf numFmtId="0" fontId="1" fillId="33" borderId="69" xfId="0" applyFont="1" applyFill="1" applyBorder="1" applyAlignment="1">
      <alignment vertical="top"/>
    </xf>
    <xf numFmtId="0" fontId="1" fillId="33" borderId="70" xfId="0" applyFont="1" applyFill="1" applyBorder="1" applyAlignment="1">
      <alignment horizontal="center" vertical="top"/>
    </xf>
    <xf numFmtId="0" fontId="1" fillId="33" borderId="37" xfId="0" applyFont="1" applyFill="1" applyBorder="1" applyAlignment="1">
      <alignment vertical="top"/>
    </xf>
    <xf numFmtId="0" fontId="1" fillId="33" borderId="36" xfId="0" applyFont="1" applyFill="1" applyBorder="1" applyAlignment="1">
      <alignment vertical="top"/>
    </xf>
    <xf numFmtId="0" fontId="1" fillId="33" borderId="30" xfId="0" applyFont="1" applyFill="1" applyBorder="1" applyAlignment="1">
      <alignment horizontal="left" vertical="top" indent="1"/>
    </xf>
    <xf numFmtId="0" fontId="1" fillId="34" borderId="65" xfId="0" applyFont="1" applyFill="1" applyBorder="1" applyAlignment="1">
      <alignment horizontal="center" vertical="top"/>
    </xf>
    <xf numFmtId="0" fontId="1" fillId="33" borderId="63" xfId="0" applyFont="1" applyFill="1" applyBorder="1" applyAlignment="1">
      <alignment horizontal="center" vertical="top"/>
    </xf>
    <xf numFmtId="0" fontId="1" fillId="33" borderId="0" xfId="0" applyFont="1" applyFill="1" applyBorder="1" applyAlignment="1">
      <alignment horizontal="left" vertical="top" indent="1"/>
    </xf>
    <xf numFmtId="0" fontId="1" fillId="33" borderId="71" xfId="0" applyFont="1" applyFill="1" applyBorder="1" applyAlignment="1">
      <alignment horizontal="center" vertical="top"/>
    </xf>
    <xf numFmtId="186" fontId="1" fillId="34" borderId="72" xfId="60" applyNumberFormat="1" applyFont="1" applyFill="1" applyBorder="1" applyAlignment="1">
      <alignment horizontal="center" vertical="top"/>
    </xf>
    <xf numFmtId="0" fontId="1" fillId="33" borderId="60" xfId="0" applyFont="1" applyFill="1" applyBorder="1" applyAlignment="1">
      <alignment horizontal="center" vertical="top"/>
    </xf>
    <xf numFmtId="0" fontId="1" fillId="33" borderId="40" xfId="0" applyFont="1" applyFill="1" applyBorder="1" applyAlignment="1">
      <alignment horizontal="left" vertical="top" wrapText="1"/>
    </xf>
    <xf numFmtId="0" fontId="1" fillId="33" borderId="73" xfId="0" applyFont="1" applyFill="1" applyBorder="1" applyAlignment="1">
      <alignment horizontal="center" vertical="top"/>
    </xf>
    <xf numFmtId="0" fontId="1" fillId="34" borderId="74" xfId="0" applyFont="1" applyFill="1" applyBorder="1" applyAlignment="1">
      <alignment horizontal="center" vertical="top"/>
    </xf>
    <xf numFmtId="0" fontId="1" fillId="33" borderId="75" xfId="0" applyFont="1" applyFill="1" applyBorder="1" applyAlignment="1">
      <alignment horizontal="center" vertical="top"/>
    </xf>
    <xf numFmtId="0" fontId="1" fillId="33" borderId="74" xfId="0" applyFont="1" applyFill="1" applyBorder="1" applyAlignment="1">
      <alignment horizontal="center" vertical="top"/>
    </xf>
    <xf numFmtId="0" fontId="11" fillId="35" borderId="19" xfId="0" applyFont="1" applyFill="1" applyBorder="1" applyAlignment="1">
      <alignment horizontal="center"/>
    </xf>
    <xf numFmtId="0" fontId="1" fillId="0" borderId="12" xfId="0" applyFont="1" applyBorder="1" applyAlignment="1">
      <alignment horizontal="center" vertical="top" wrapText="1"/>
    </xf>
    <xf numFmtId="0" fontId="1" fillId="0" borderId="72" xfId="0" applyFont="1" applyBorder="1" applyAlignment="1">
      <alignment horizontal="center" vertical="top" wrapText="1"/>
    </xf>
    <xf numFmtId="0" fontId="0" fillId="34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33" borderId="76" xfId="0" applyFont="1" applyFill="1" applyBorder="1" applyAlignment="1">
      <alignment horizontal="center" vertical="top"/>
    </xf>
    <xf numFmtId="0" fontId="1" fillId="33" borderId="77" xfId="0" applyFont="1" applyFill="1" applyBorder="1" applyAlignment="1">
      <alignment horizontal="center" vertical="top"/>
    </xf>
    <xf numFmtId="0" fontId="13" fillId="0" borderId="26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1" fillId="34" borderId="7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left" vertical="top" indent="1"/>
    </xf>
    <xf numFmtId="0" fontId="1" fillId="33" borderId="17" xfId="0" applyFont="1" applyFill="1" applyBorder="1" applyAlignment="1">
      <alignment horizontal="left" indent="1"/>
    </xf>
    <xf numFmtId="3" fontId="1" fillId="33" borderId="60" xfId="0" applyNumberFormat="1" applyFont="1" applyFill="1" applyBorder="1" applyAlignment="1">
      <alignment horizontal="center" vertical="top"/>
    </xf>
    <xf numFmtId="0" fontId="17" fillId="33" borderId="29" xfId="0" applyFont="1" applyFill="1" applyBorder="1" applyAlignment="1">
      <alignment vertical="top"/>
    </xf>
    <xf numFmtId="0" fontId="17" fillId="33" borderId="0" xfId="0" applyFont="1" applyFill="1" applyBorder="1" applyAlignment="1">
      <alignment/>
    </xf>
    <xf numFmtId="3" fontId="1" fillId="34" borderId="78" xfId="0" applyNumberFormat="1" applyFont="1" applyFill="1" applyBorder="1" applyAlignment="1">
      <alignment horizontal="center" vertical="top"/>
    </xf>
    <xf numFmtId="0" fontId="20" fillId="0" borderId="0" xfId="0" applyFont="1" applyAlignment="1">
      <alignment vertical="top"/>
    </xf>
    <xf numFmtId="0" fontId="20" fillId="0" borderId="0" xfId="0" applyFont="1" applyFill="1" applyAlignment="1">
      <alignment horizontal="center" vertical="top"/>
    </xf>
    <xf numFmtId="0" fontId="20" fillId="0" borderId="34" xfId="0" applyFont="1" applyBorder="1" applyAlignment="1">
      <alignment horizontal="center" vertical="top" wrapText="1"/>
    </xf>
    <xf numFmtId="0" fontId="22" fillId="35" borderId="37" xfId="0" applyFont="1" applyFill="1" applyBorder="1" applyAlignment="1">
      <alignment vertical="top"/>
    </xf>
    <xf numFmtId="0" fontId="5" fillId="0" borderId="0" xfId="53" applyAlignment="1" applyProtection="1">
      <alignment vertical="top"/>
      <protection/>
    </xf>
    <xf numFmtId="0" fontId="23" fillId="0" borderId="0" xfId="0" applyFont="1" applyAlignment="1">
      <alignment/>
    </xf>
    <xf numFmtId="0" fontId="19" fillId="34" borderId="74" xfId="0" applyFont="1" applyFill="1" applyBorder="1" applyAlignment="1">
      <alignment horizontal="center" vertical="top"/>
    </xf>
    <xf numFmtId="0" fontId="19" fillId="33" borderId="79" xfId="0" applyFont="1" applyFill="1" applyBorder="1" applyAlignment="1">
      <alignment horizontal="center" vertical="top"/>
    </xf>
    <xf numFmtId="0" fontId="19" fillId="33" borderId="74" xfId="0" applyFont="1" applyFill="1" applyBorder="1" applyAlignment="1">
      <alignment horizontal="center" vertical="top"/>
    </xf>
    <xf numFmtId="0" fontId="19" fillId="33" borderId="76" xfId="0" applyFont="1" applyFill="1" applyBorder="1" applyAlignment="1">
      <alignment horizontal="center" vertical="top"/>
    </xf>
    <xf numFmtId="3" fontId="1" fillId="33" borderId="32" xfId="0" applyNumberFormat="1" applyFont="1" applyFill="1" applyBorder="1" applyAlignment="1">
      <alignment horizontal="center" vertical="top"/>
    </xf>
    <xf numFmtId="3" fontId="1" fillId="33" borderId="10" xfId="0" applyNumberFormat="1" applyFont="1" applyFill="1" applyBorder="1" applyAlignment="1">
      <alignment horizontal="center" vertical="top"/>
    </xf>
    <xf numFmtId="3" fontId="1" fillId="33" borderId="70" xfId="0" applyNumberFormat="1" applyFont="1" applyFill="1" applyBorder="1" applyAlignment="1">
      <alignment horizontal="center" vertical="top"/>
    </xf>
    <xf numFmtId="3" fontId="1" fillId="33" borderId="80" xfId="0" applyNumberFormat="1" applyFont="1" applyFill="1" applyBorder="1" applyAlignment="1">
      <alignment horizontal="center" vertical="top"/>
    </xf>
    <xf numFmtId="3" fontId="1" fillId="33" borderId="66" xfId="0" applyNumberFormat="1" applyFont="1" applyFill="1" applyBorder="1" applyAlignment="1">
      <alignment horizontal="center" vertical="top"/>
    </xf>
    <xf numFmtId="3" fontId="1" fillId="33" borderId="48" xfId="0" applyNumberFormat="1" applyFont="1" applyFill="1" applyBorder="1" applyAlignment="1">
      <alignment horizontal="center" vertical="top"/>
    </xf>
    <xf numFmtId="3" fontId="1" fillId="33" borderId="46" xfId="0" applyNumberFormat="1" applyFont="1" applyFill="1" applyBorder="1" applyAlignment="1">
      <alignment horizontal="center" vertical="top"/>
    </xf>
    <xf numFmtId="3" fontId="1" fillId="33" borderId="50" xfId="0" applyNumberFormat="1" applyFont="1" applyFill="1" applyBorder="1" applyAlignment="1">
      <alignment horizontal="center" vertical="top"/>
    </xf>
    <xf numFmtId="186" fontId="9" fillId="34" borderId="26" xfId="60" applyNumberFormat="1" applyFont="1" applyFill="1" applyBorder="1" applyAlignment="1">
      <alignment horizontal="center" vertical="top"/>
    </xf>
    <xf numFmtId="186" fontId="9" fillId="34" borderId="40" xfId="60" applyNumberFormat="1" applyFont="1" applyFill="1" applyBorder="1" applyAlignment="1">
      <alignment horizontal="center" vertical="top"/>
    </xf>
    <xf numFmtId="0" fontId="1" fillId="0" borderId="40" xfId="0" applyFont="1" applyBorder="1" applyAlignment="1">
      <alignment horizontal="left" vertical="top" wrapText="1"/>
    </xf>
    <xf numFmtId="3" fontId="18" fillId="34" borderId="50" xfId="0" applyNumberFormat="1" applyFont="1" applyFill="1" applyBorder="1" applyAlignment="1">
      <alignment horizontal="center" vertical="top"/>
    </xf>
    <xf numFmtId="3" fontId="18" fillId="34" borderId="51" xfId="0" applyNumberFormat="1" applyFont="1" applyFill="1" applyBorder="1" applyAlignment="1">
      <alignment horizontal="center" vertical="top"/>
    </xf>
    <xf numFmtId="3" fontId="1" fillId="33" borderId="81" xfId="0" applyNumberFormat="1" applyFont="1" applyFill="1" applyBorder="1" applyAlignment="1">
      <alignment horizontal="center" vertical="top"/>
    </xf>
    <xf numFmtId="3" fontId="1" fillId="33" borderId="82" xfId="0" applyNumberFormat="1" applyFont="1" applyFill="1" applyBorder="1" applyAlignment="1">
      <alignment horizontal="center" vertical="top"/>
    </xf>
    <xf numFmtId="186" fontId="9" fillId="34" borderId="23" xfId="60" applyNumberFormat="1" applyFont="1" applyFill="1" applyBorder="1" applyAlignment="1">
      <alignment horizontal="center" vertical="top"/>
    </xf>
    <xf numFmtId="0" fontId="19" fillId="33" borderId="71" xfId="0" applyFont="1" applyFill="1" applyBorder="1" applyAlignment="1">
      <alignment horizontal="left" vertical="top"/>
    </xf>
    <xf numFmtId="0" fontId="19" fillId="33" borderId="74" xfId="0" applyFont="1" applyFill="1" applyBorder="1" applyAlignment="1">
      <alignment horizontal="left" vertical="top"/>
    </xf>
    <xf numFmtId="0" fontId="19" fillId="33" borderId="77" xfId="0" applyFont="1" applyFill="1" applyBorder="1" applyAlignment="1">
      <alignment horizontal="left" vertical="top"/>
    </xf>
    <xf numFmtId="0" fontId="24" fillId="0" borderId="0" xfId="53" applyFont="1" applyAlignment="1" applyProtection="1">
      <alignment vertical="top" wrapText="1"/>
      <protection/>
    </xf>
    <xf numFmtId="3" fontId="1" fillId="34" borderId="83" xfId="0" applyNumberFormat="1" applyFont="1" applyFill="1" applyBorder="1" applyAlignment="1">
      <alignment horizontal="center" vertical="top"/>
    </xf>
    <xf numFmtId="3" fontId="1" fillId="34" borderId="43" xfId="0" applyNumberFormat="1" applyFont="1" applyFill="1" applyBorder="1" applyAlignment="1">
      <alignment horizontal="center" vertical="top"/>
    </xf>
    <xf numFmtId="3" fontId="1" fillId="34" borderId="44" xfId="0" applyNumberFormat="1" applyFont="1" applyFill="1" applyBorder="1" applyAlignment="1">
      <alignment horizontal="center" vertical="top"/>
    </xf>
    <xf numFmtId="0" fontId="25" fillId="33" borderId="76" xfId="0" applyFont="1" applyFill="1" applyBorder="1" applyAlignment="1">
      <alignment horizontal="center" vertical="top"/>
    </xf>
    <xf numFmtId="0" fontId="25" fillId="34" borderId="74" xfId="0" applyFont="1" applyFill="1" applyBorder="1" applyAlignment="1">
      <alignment horizontal="center" vertical="top"/>
    </xf>
    <xf numFmtId="3" fontId="1" fillId="0" borderId="0" xfId="0" applyNumberFormat="1" applyFont="1" applyFill="1" applyBorder="1" applyAlignment="1">
      <alignment horizontal="center" vertical="top"/>
    </xf>
    <xf numFmtId="0" fontId="25" fillId="33" borderId="71" xfId="0" applyFont="1" applyFill="1" applyBorder="1" applyAlignment="1">
      <alignment horizontal="center" vertical="top"/>
    </xf>
    <xf numFmtId="0" fontId="3" fillId="0" borderId="33" xfId="0" applyFont="1" applyBorder="1" applyAlignment="1">
      <alignment horizontal="center" vertical="top" wrapText="1"/>
    </xf>
    <xf numFmtId="0" fontId="25" fillId="34" borderId="74" xfId="0" applyFont="1" applyFill="1" applyBorder="1" applyAlignment="1">
      <alignment horizontal="left" vertical="top"/>
    </xf>
    <xf numFmtId="0" fontId="0" fillId="0" borderId="0" xfId="0" applyFont="1" applyFill="1" applyAlignment="1">
      <alignment/>
    </xf>
    <xf numFmtId="0" fontId="1" fillId="34" borderId="84" xfId="0" applyFont="1" applyFill="1" applyBorder="1" applyAlignment="1">
      <alignment horizontal="center" vertical="top"/>
    </xf>
    <xf numFmtId="0" fontId="1" fillId="34" borderId="85" xfId="0" applyFont="1" applyFill="1" applyBorder="1" applyAlignment="1">
      <alignment horizontal="center" vertical="top"/>
    </xf>
    <xf numFmtId="0" fontId="1" fillId="34" borderId="86" xfId="0" applyFont="1" applyFill="1" applyBorder="1" applyAlignment="1">
      <alignment horizontal="center" vertical="top"/>
    </xf>
    <xf numFmtId="0" fontId="1" fillId="34" borderId="87" xfId="0" applyFont="1" applyFill="1" applyBorder="1" applyAlignment="1">
      <alignment horizontal="center" vertical="top"/>
    </xf>
    <xf numFmtId="0" fontId="1" fillId="34" borderId="88" xfId="0" applyFont="1" applyFill="1" applyBorder="1" applyAlignment="1">
      <alignment horizontal="center" vertical="top"/>
    </xf>
    <xf numFmtId="3" fontId="1" fillId="34" borderId="89" xfId="0" applyNumberFormat="1" applyFont="1" applyFill="1" applyBorder="1" applyAlignment="1">
      <alignment horizontal="center" vertical="top"/>
    </xf>
    <xf numFmtId="3" fontId="1" fillId="34" borderId="42" xfId="0" applyNumberFormat="1" applyFont="1" applyFill="1" applyBorder="1" applyAlignment="1">
      <alignment horizontal="center" vertical="top"/>
    </xf>
    <xf numFmtId="0" fontId="0" fillId="0" borderId="0" xfId="0" applyFont="1" applyAlignment="1">
      <alignment/>
    </xf>
    <xf numFmtId="3" fontId="1" fillId="34" borderId="90" xfId="0" applyNumberFormat="1" applyFont="1" applyFill="1" applyBorder="1" applyAlignment="1">
      <alignment horizontal="center" vertical="top"/>
    </xf>
    <xf numFmtId="3" fontId="1" fillId="34" borderId="91" xfId="0" applyNumberFormat="1" applyFont="1" applyFill="1" applyBorder="1" applyAlignment="1">
      <alignment horizontal="center" vertical="top"/>
    </xf>
    <xf numFmtId="3" fontId="1" fillId="34" borderId="92" xfId="0" applyNumberFormat="1" applyFont="1" applyFill="1" applyBorder="1" applyAlignment="1">
      <alignment horizontal="center" vertical="top"/>
    </xf>
    <xf numFmtId="3" fontId="1" fillId="34" borderId="93" xfId="0" applyNumberFormat="1" applyFont="1" applyFill="1" applyBorder="1" applyAlignment="1">
      <alignment horizontal="center" vertical="top"/>
    </xf>
    <xf numFmtId="3" fontId="1" fillId="34" borderId="94" xfId="0" applyNumberFormat="1" applyFont="1" applyFill="1" applyBorder="1" applyAlignment="1">
      <alignment horizontal="center" vertical="top"/>
    </xf>
    <xf numFmtId="3" fontId="1" fillId="34" borderId="95" xfId="0" applyNumberFormat="1" applyFont="1" applyFill="1" applyBorder="1" applyAlignment="1">
      <alignment horizontal="center" vertical="top"/>
    </xf>
    <xf numFmtId="0" fontId="1" fillId="34" borderId="49" xfId="0" applyFont="1" applyFill="1" applyBorder="1" applyAlignment="1">
      <alignment horizontal="center" vertical="top"/>
    </xf>
    <xf numFmtId="0" fontId="8" fillId="0" borderId="0" xfId="0" applyFont="1" applyAlignment="1">
      <alignment vertical="center"/>
    </xf>
    <xf numFmtId="0" fontId="26" fillId="35" borderId="35" xfId="53" applyFont="1" applyFill="1" applyBorder="1" applyAlignment="1" applyProtection="1">
      <alignment horizontal="center" vertical="center"/>
      <protection/>
    </xf>
    <xf numFmtId="0" fontId="26" fillId="35" borderId="35" xfId="53" applyFont="1" applyFill="1" applyBorder="1" applyAlignment="1" applyProtection="1">
      <alignment horizontal="left" vertical="center"/>
      <protection/>
    </xf>
    <xf numFmtId="0" fontId="1" fillId="0" borderId="49" xfId="0" applyFont="1" applyBorder="1" applyAlignment="1">
      <alignment horizontal="center" vertical="top"/>
    </xf>
    <xf numFmtId="0" fontId="1" fillId="0" borderId="51" xfId="0" applyFont="1" applyBorder="1" applyAlignment="1">
      <alignment horizontal="center" vertical="top"/>
    </xf>
    <xf numFmtId="0" fontId="1" fillId="33" borderId="0" xfId="0" applyFont="1" applyFill="1" applyBorder="1" applyAlignment="1">
      <alignment horizontal="center" vertical="top"/>
    </xf>
    <xf numFmtId="0" fontId="1" fillId="33" borderId="96" xfId="0" applyFont="1" applyFill="1" applyBorder="1" applyAlignment="1">
      <alignment horizontal="center" vertical="top"/>
    </xf>
    <xf numFmtId="0" fontId="1" fillId="0" borderId="47" xfId="0" applyFont="1" applyBorder="1" applyAlignment="1">
      <alignment horizontal="center" vertical="top"/>
    </xf>
    <xf numFmtId="0" fontId="1" fillId="33" borderId="97" xfId="0" applyFont="1" applyFill="1" applyBorder="1" applyAlignment="1">
      <alignment horizontal="center" vertical="top"/>
    </xf>
    <xf numFmtId="0" fontId="1" fillId="33" borderId="98" xfId="0" applyFont="1" applyFill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33" borderId="67" xfId="0" applyFont="1" applyFill="1" applyBorder="1" applyAlignment="1">
      <alignment horizontal="center" vertical="top"/>
    </xf>
    <xf numFmtId="0" fontId="1" fillId="0" borderId="95" xfId="0" applyFont="1" applyBorder="1" applyAlignment="1">
      <alignment horizontal="center" vertical="top"/>
    </xf>
    <xf numFmtId="0" fontId="1" fillId="34" borderId="99" xfId="0" applyFont="1" applyFill="1" applyBorder="1" applyAlignment="1">
      <alignment horizontal="center" vertical="top"/>
    </xf>
    <xf numFmtId="0" fontId="1" fillId="34" borderId="100" xfId="0" applyFont="1" applyFill="1" applyBorder="1" applyAlignment="1">
      <alignment horizontal="center" vertical="top"/>
    </xf>
    <xf numFmtId="0" fontId="1" fillId="34" borderId="64" xfId="0" applyFont="1" applyFill="1" applyBorder="1" applyAlignment="1">
      <alignment horizontal="center" vertical="top"/>
    </xf>
    <xf numFmtId="0" fontId="1" fillId="34" borderId="51" xfId="0" applyFont="1" applyFill="1" applyBorder="1" applyAlignment="1">
      <alignment horizontal="center" vertical="top"/>
    </xf>
    <xf numFmtId="0" fontId="1" fillId="0" borderId="101" xfId="0" applyFont="1" applyBorder="1" applyAlignment="1">
      <alignment horizontal="center" vertical="top"/>
    </xf>
    <xf numFmtId="0" fontId="1" fillId="0" borderId="102" xfId="0" applyFont="1" applyBorder="1" applyAlignment="1">
      <alignment horizontal="center" vertical="top"/>
    </xf>
    <xf numFmtId="0" fontId="1" fillId="0" borderId="103" xfId="0" applyFont="1" applyBorder="1" applyAlignment="1">
      <alignment horizontal="center" vertical="top"/>
    </xf>
    <xf numFmtId="0" fontId="1" fillId="33" borderId="95" xfId="0" applyFont="1" applyFill="1" applyBorder="1" applyAlignment="1">
      <alignment horizontal="center" vertical="top"/>
    </xf>
    <xf numFmtId="0" fontId="1" fillId="33" borderId="49" xfId="0" applyFont="1" applyFill="1" applyBorder="1" applyAlignment="1">
      <alignment horizontal="center" vertical="top"/>
    </xf>
    <xf numFmtId="0" fontId="1" fillId="33" borderId="51" xfId="0" applyFont="1" applyFill="1" applyBorder="1" applyAlignment="1">
      <alignment horizontal="center" vertical="top"/>
    </xf>
    <xf numFmtId="0" fontId="8" fillId="35" borderId="0" xfId="0" applyFont="1" applyFill="1" applyAlignment="1">
      <alignment horizontal="center" vertical="top"/>
    </xf>
    <xf numFmtId="186" fontId="1" fillId="0" borderId="12" xfId="0" applyNumberFormat="1" applyFont="1" applyBorder="1" applyAlignment="1">
      <alignment horizontal="center" vertical="top"/>
    </xf>
    <xf numFmtId="0" fontId="0" fillId="0" borderId="0" xfId="0" applyFill="1" applyBorder="1" applyAlignment="1">
      <alignment/>
    </xf>
    <xf numFmtId="0" fontId="1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top" wrapText="1"/>
    </xf>
    <xf numFmtId="0" fontId="10" fillId="0" borderId="0" xfId="0" applyNumberFormat="1" applyFont="1" applyAlignment="1">
      <alignment/>
    </xf>
    <xf numFmtId="0" fontId="1" fillId="33" borderId="29" xfId="0" applyNumberFormat="1" applyFont="1" applyFill="1" applyBorder="1" applyAlignment="1">
      <alignment vertical="top"/>
    </xf>
    <xf numFmtId="3" fontId="1" fillId="34" borderId="104" xfId="0" applyNumberFormat="1" applyFont="1" applyFill="1" applyBorder="1" applyAlignment="1">
      <alignment horizontal="center" vertical="top"/>
    </xf>
    <xf numFmtId="3" fontId="1" fillId="34" borderId="105" xfId="0" applyNumberFormat="1" applyFont="1" applyFill="1" applyBorder="1" applyAlignment="1">
      <alignment horizontal="center" vertical="top"/>
    </xf>
    <xf numFmtId="3" fontId="1" fillId="34" borderId="106" xfId="0" applyNumberFormat="1" applyFont="1" applyFill="1" applyBorder="1" applyAlignment="1">
      <alignment horizontal="center" vertical="top"/>
    </xf>
    <xf numFmtId="3" fontId="1" fillId="34" borderId="107" xfId="0" applyNumberFormat="1" applyFont="1" applyFill="1" applyBorder="1" applyAlignment="1">
      <alignment horizontal="center" vertical="top"/>
    </xf>
    <xf numFmtId="0" fontId="1" fillId="33" borderId="108" xfId="0" applyFont="1" applyFill="1" applyBorder="1" applyAlignment="1">
      <alignment horizontal="center" vertical="top"/>
    </xf>
    <xf numFmtId="0" fontId="1" fillId="33" borderId="108" xfId="0" applyFont="1" applyFill="1" applyBorder="1" applyAlignment="1">
      <alignment vertical="top"/>
    </xf>
    <xf numFmtId="0" fontId="8" fillId="0" borderId="0" xfId="0" applyFont="1" applyFill="1" applyBorder="1" applyAlignment="1">
      <alignment/>
    </xf>
    <xf numFmtId="0" fontId="1" fillId="34" borderId="109" xfId="0" applyFont="1" applyFill="1" applyBorder="1" applyAlignment="1">
      <alignment horizontal="center" vertical="top"/>
    </xf>
    <xf numFmtId="0" fontId="1" fillId="34" borderId="110" xfId="0" applyFont="1" applyFill="1" applyBorder="1" applyAlignment="1">
      <alignment horizontal="center" vertical="top"/>
    </xf>
    <xf numFmtId="0" fontId="1" fillId="34" borderId="104" xfId="0" applyFont="1" applyFill="1" applyBorder="1" applyAlignment="1">
      <alignment horizontal="center" vertical="top"/>
    </xf>
    <xf numFmtId="0" fontId="1" fillId="34" borderId="105" xfId="0" applyFont="1" applyFill="1" applyBorder="1" applyAlignment="1">
      <alignment horizontal="center" vertical="top"/>
    </xf>
    <xf numFmtId="0" fontId="1" fillId="34" borderId="106" xfId="0" applyFont="1" applyFill="1" applyBorder="1" applyAlignment="1">
      <alignment horizontal="center" vertical="top"/>
    </xf>
    <xf numFmtId="0" fontId="1" fillId="33" borderId="83" xfId="0" applyFont="1" applyFill="1" applyBorder="1" applyAlignment="1">
      <alignment horizontal="center" vertical="top"/>
    </xf>
    <xf numFmtId="0" fontId="1" fillId="33" borderId="111" xfId="0" applyFont="1" applyFill="1" applyBorder="1" applyAlignment="1">
      <alignment horizontal="center" vertical="top"/>
    </xf>
    <xf numFmtId="3" fontId="1" fillId="33" borderId="95" xfId="0" applyNumberFormat="1" applyFont="1" applyFill="1" applyBorder="1" applyAlignment="1">
      <alignment horizontal="center" vertical="top"/>
    </xf>
    <xf numFmtId="0" fontId="1" fillId="33" borderId="109" xfId="0" applyFont="1" applyFill="1" applyBorder="1" applyAlignment="1">
      <alignment horizontal="center" vertical="top"/>
    </xf>
    <xf numFmtId="3" fontId="1" fillId="33" borderId="49" xfId="0" applyNumberFormat="1" applyFont="1" applyFill="1" applyBorder="1" applyAlignment="1">
      <alignment horizontal="center" vertical="top"/>
    </xf>
    <xf numFmtId="0" fontId="1" fillId="33" borderId="110" xfId="0" applyFont="1" applyFill="1" applyBorder="1" applyAlignment="1">
      <alignment horizontal="center" vertical="top"/>
    </xf>
    <xf numFmtId="3" fontId="1" fillId="33" borderId="51" xfId="0" applyNumberFormat="1" applyFont="1" applyFill="1" applyBorder="1" applyAlignment="1">
      <alignment horizontal="center" vertical="top"/>
    </xf>
    <xf numFmtId="0" fontId="1" fillId="33" borderId="69" xfId="0" applyFont="1" applyFill="1" applyBorder="1" applyAlignment="1">
      <alignment horizontal="center" vertical="center"/>
    </xf>
    <xf numFmtId="0" fontId="1" fillId="33" borderId="112" xfId="0" applyFont="1" applyFill="1" applyBorder="1" applyAlignment="1">
      <alignment horizontal="center" vertical="top"/>
    </xf>
    <xf numFmtId="0" fontId="1" fillId="34" borderId="108" xfId="0" applyFont="1" applyFill="1" applyBorder="1" applyAlignment="1">
      <alignment horizontal="center" vertical="top"/>
    </xf>
    <xf numFmtId="0" fontId="1" fillId="33" borderId="113" xfId="0" applyFont="1" applyFill="1" applyBorder="1" applyAlignment="1">
      <alignment horizontal="center" vertical="top"/>
    </xf>
    <xf numFmtId="0" fontId="8" fillId="35" borderId="18" xfId="0" applyFont="1" applyFill="1" applyBorder="1" applyAlignment="1">
      <alignment vertical="center"/>
    </xf>
    <xf numFmtId="0" fontId="8" fillId="35" borderId="41" xfId="0" applyFont="1" applyFill="1" applyBorder="1" applyAlignment="1">
      <alignment vertical="center"/>
    </xf>
    <xf numFmtId="0" fontId="26" fillId="35" borderId="19" xfId="53" applyFont="1" applyFill="1" applyBorder="1" applyAlignment="1" applyProtection="1">
      <alignment horizontal="center" vertical="center"/>
      <protection/>
    </xf>
    <xf numFmtId="0" fontId="8" fillId="35" borderId="10" xfId="0" applyFont="1" applyFill="1" applyBorder="1" applyAlignment="1">
      <alignment horizontal="center" vertical="center"/>
    </xf>
    <xf numFmtId="0" fontId="20" fillId="0" borderId="114" xfId="0" applyFont="1" applyBorder="1" applyAlignment="1">
      <alignment horizontal="center" vertical="top" wrapText="1"/>
    </xf>
    <xf numFmtId="0" fontId="20" fillId="0" borderId="35" xfId="0" applyFont="1" applyBorder="1" applyAlignment="1">
      <alignment horizontal="center" vertical="top" wrapText="1"/>
    </xf>
    <xf numFmtId="0" fontId="20" fillId="0" borderId="0" xfId="0" applyFont="1" applyBorder="1" applyAlignment="1">
      <alignment horizontal="center" vertical="top" wrapText="1"/>
    </xf>
    <xf numFmtId="3" fontId="1" fillId="34" borderId="115" xfId="0" applyNumberFormat="1" applyFont="1" applyFill="1" applyBorder="1" applyAlignment="1">
      <alignment horizontal="center" vertical="top"/>
    </xf>
    <xf numFmtId="3" fontId="1" fillId="34" borderId="116" xfId="0" applyNumberFormat="1" applyFont="1" applyFill="1" applyBorder="1" applyAlignment="1">
      <alignment horizontal="center" vertical="top"/>
    </xf>
    <xf numFmtId="3" fontId="1" fillId="34" borderId="117" xfId="0" applyNumberFormat="1" applyFont="1" applyFill="1" applyBorder="1" applyAlignment="1">
      <alignment horizontal="center" vertical="top"/>
    </xf>
    <xf numFmtId="0" fontId="1" fillId="34" borderId="118" xfId="0" applyFont="1" applyFill="1" applyBorder="1" applyAlignment="1">
      <alignment horizontal="center" vertical="top"/>
    </xf>
    <xf numFmtId="0" fontId="1" fillId="33" borderId="119" xfId="0" applyNumberFormat="1" applyFont="1" applyFill="1" applyBorder="1" applyAlignment="1">
      <alignment horizontal="center" vertical="top"/>
    </xf>
    <xf numFmtId="0" fontId="1" fillId="33" borderId="67" xfId="0" applyNumberFormat="1" applyFont="1" applyFill="1" applyBorder="1" applyAlignment="1">
      <alignment horizontal="center" vertical="top"/>
    </xf>
    <xf numFmtId="0" fontId="1" fillId="33" borderId="120" xfId="0" applyFont="1" applyFill="1" applyBorder="1" applyAlignment="1">
      <alignment/>
    </xf>
    <xf numFmtId="0" fontId="1" fillId="33" borderId="108" xfId="0" applyFont="1" applyFill="1" applyBorder="1" applyAlignment="1">
      <alignment/>
    </xf>
    <xf numFmtId="0" fontId="1" fillId="33" borderId="112" xfId="0" applyFont="1" applyFill="1" applyBorder="1" applyAlignment="1">
      <alignment horizontal="left" vertical="top" indent="1"/>
    </xf>
    <xf numFmtId="0" fontId="11" fillId="35" borderId="35" xfId="0" applyFont="1" applyFill="1" applyBorder="1" applyAlignment="1">
      <alignment horizontal="center"/>
    </xf>
    <xf numFmtId="0" fontId="8" fillId="35" borderId="35" xfId="0" applyFont="1" applyFill="1" applyBorder="1" applyAlignment="1">
      <alignment horizontal="center" vertical="center"/>
    </xf>
    <xf numFmtId="0" fontId="5" fillId="0" borderId="0" xfId="53" applyFont="1" applyAlignment="1" applyProtection="1">
      <alignment vertical="top" wrapText="1"/>
      <protection/>
    </xf>
    <xf numFmtId="0" fontId="9" fillId="0" borderId="0" xfId="53" applyFont="1" applyAlignment="1" applyProtection="1">
      <alignment vertical="top" wrapText="1"/>
      <protection/>
    </xf>
    <xf numFmtId="0" fontId="1" fillId="33" borderId="30" xfId="0" applyFont="1" applyFill="1" applyBorder="1" applyAlignment="1">
      <alignment horizontal="left" vertical="top" indent="3"/>
    </xf>
    <xf numFmtId="0" fontId="1" fillId="33" borderId="30" xfId="0" applyFont="1" applyFill="1" applyBorder="1" applyAlignment="1" quotePrefix="1">
      <alignment horizontal="left" vertical="top" indent="3"/>
    </xf>
    <xf numFmtId="0" fontId="1" fillId="33" borderId="121" xfId="0" applyFont="1" applyFill="1" applyBorder="1" applyAlignment="1">
      <alignment horizontal="center" vertical="top"/>
    </xf>
    <xf numFmtId="0" fontId="1" fillId="34" borderId="48" xfId="0" applyFont="1" applyFill="1" applyBorder="1" applyAlignment="1">
      <alignment horizontal="center" vertical="top"/>
    </xf>
    <xf numFmtId="0" fontId="1" fillId="34" borderId="46" xfId="0" applyFont="1" applyFill="1" applyBorder="1" applyAlignment="1">
      <alignment horizontal="center" vertical="top"/>
    </xf>
    <xf numFmtId="0" fontId="1" fillId="34" borderId="61" xfId="0" applyFont="1" applyFill="1" applyBorder="1" applyAlignment="1">
      <alignment horizontal="center" vertical="top"/>
    </xf>
    <xf numFmtId="0" fontId="1" fillId="33" borderId="48" xfId="0" applyFont="1" applyFill="1" applyBorder="1" applyAlignment="1">
      <alignment horizontal="center" vertical="top"/>
    </xf>
    <xf numFmtId="0" fontId="1" fillId="33" borderId="50" xfId="0" applyFont="1" applyFill="1" applyBorder="1" applyAlignment="1">
      <alignment horizontal="center" vertical="top"/>
    </xf>
    <xf numFmtId="0" fontId="3" fillId="34" borderId="73" xfId="0" applyFont="1" applyFill="1" applyBorder="1" applyAlignment="1">
      <alignment horizontal="center" vertical="top"/>
    </xf>
    <xf numFmtId="0" fontId="19" fillId="34" borderId="74" xfId="0" applyFont="1" applyFill="1" applyBorder="1" applyAlignment="1">
      <alignment horizontal="left" vertical="top"/>
    </xf>
    <xf numFmtId="0" fontId="1" fillId="34" borderId="71" xfId="0" applyFont="1" applyFill="1" applyBorder="1" applyAlignment="1">
      <alignment horizontal="center" vertical="center"/>
    </xf>
    <xf numFmtId="0" fontId="19" fillId="34" borderId="76" xfId="0" applyFont="1" applyFill="1" applyBorder="1" applyAlignment="1">
      <alignment horizontal="left" vertical="top"/>
    </xf>
    <xf numFmtId="0" fontId="20" fillId="0" borderId="122" xfId="0" applyFont="1" applyBorder="1" applyAlignment="1">
      <alignment horizontal="center" vertical="center" wrapText="1"/>
    </xf>
    <xf numFmtId="0" fontId="1" fillId="33" borderId="30" xfId="0" applyFont="1" applyFill="1" applyBorder="1" applyAlignment="1">
      <alignment horizontal="left" vertical="top" indent="2"/>
    </xf>
    <xf numFmtId="0" fontId="1" fillId="36" borderId="41" xfId="0" applyFont="1" applyFill="1" applyBorder="1" applyAlignment="1">
      <alignment horizontal="center" vertical="top"/>
    </xf>
    <xf numFmtId="0" fontId="8" fillId="35" borderId="16" xfId="0" applyFont="1" applyFill="1" applyBorder="1" applyAlignment="1">
      <alignment horizontal="center" vertical="center"/>
    </xf>
    <xf numFmtId="186" fontId="1" fillId="0" borderId="72" xfId="0" applyNumberFormat="1" applyFont="1" applyBorder="1" applyAlignment="1">
      <alignment horizontal="center" vertical="top"/>
    </xf>
    <xf numFmtId="0" fontId="8" fillId="35" borderId="36" xfId="0" applyFont="1" applyFill="1" applyBorder="1" applyAlignment="1">
      <alignment horizontal="center" vertical="center"/>
    </xf>
    <xf numFmtId="0" fontId="1" fillId="0" borderId="123" xfId="0" applyFont="1" applyBorder="1" applyAlignment="1">
      <alignment horizontal="center" vertical="top" wrapText="1"/>
    </xf>
    <xf numFmtId="186" fontId="1" fillId="34" borderId="124" xfId="60" applyNumberFormat="1" applyFont="1" applyFill="1" applyBorder="1" applyAlignment="1">
      <alignment horizontal="center" vertical="top"/>
    </xf>
    <xf numFmtId="0" fontId="1" fillId="0" borderId="122" xfId="0" applyFont="1" applyBorder="1" applyAlignment="1">
      <alignment horizontal="center" vertical="center" wrapText="1"/>
    </xf>
    <xf numFmtId="0" fontId="8" fillId="35" borderId="18" xfId="0" applyFont="1" applyFill="1" applyBorder="1" applyAlignment="1">
      <alignment vertical="top"/>
    </xf>
    <xf numFmtId="0" fontId="8" fillId="35" borderId="19" xfId="0" applyFont="1" applyFill="1" applyBorder="1" applyAlignment="1">
      <alignment vertical="top"/>
    </xf>
    <xf numFmtId="0" fontId="8" fillId="35" borderId="19" xfId="0" applyFont="1" applyFill="1" applyBorder="1" applyAlignment="1">
      <alignment horizontal="center" vertical="top"/>
    </xf>
    <xf numFmtId="0" fontId="8" fillId="35" borderId="41" xfId="0" applyFont="1" applyFill="1" applyBorder="1" applyAlignment="1">
      <alignment horizontal="center" vertical="top"/>
    </xf>
    <xf numFmtId="0" fontId="8" fillId="35" borderId="18" xfId="0" applyFont="1" applyFill="1" applyBorder="1" applyAlignment="1">
      <alignment horizontal="center" vertical="center" wrapText="1"/>
    </xf>
    <xf numFmtId="0" fontId="1" fillId="33" borderId="125" xfId="0" applyFont="1" applyFill="1" applyBorder="1" applyAlignment="1">
      <alignment horizontal="center" vertical="top"/>
    </xf>
    <xf numFmtId="0" fontId="1" fillId="0" borderId="33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top"/>
    </xf>
    <xf numFmtId="0" fontId="0" fillId="0" borderId="19" xfId="0" applyBorder="1" applyAlignment="1">
      <alignment/>
    </xf>
    <xf numFmtId="0" fontId="1" fillId="33" borderId="0" xfId="0" applyFont="1" applyFill="1" applyBorder="1" applyAlignment="1">
      <alignment horizontal="left" indent="1"/>
    </xf>
    <xf numFmtId="3" fontId="1" fillId="33" borderId="126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/>
    </xf>
    <xf numFmtId="0" fontId="1" fillId="33" borderId="0" xfId="0" applyNumberFormat="1" applyFont="1" applyFill="1" applyBorder="1" applyAlignment="1">
      <alignment vertical="top"/>
    </xf>
    <xf numFmtId="0" fontId="1" fillId="34" borderId="0" xfId="0" applyFont="1" applyFill="1" applyBorder="1" applyAlignment="1">
      <alignment/>
    </xf>
    <xf numFmtId="0" fontId="8" fillId="34" borderId="0" xfId="0" applyFont="1" applyFill="1" applyBorder="1" applyAlignment="1">
      <alignment/>
    </xf>
    <xf numFmtId="0" fontId="11" fillId="34" borderId="0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0" xfId="0" applyFill="1" applyAlignment="1">
      <alignment/>
    </xf>
    <xf numFmtId="0" fontId="1" fillId="34" borderId="0" xfId="0" applyFont="1" applyFill="1" applyAlignment="1">
      <alignment vertical="top"/>
    </xf>
    <xf numFmtId="0" fontId="1" fillId="34" borderId="0" xfId="0" applyFont="1" applyFill="1" applyAlignment="1">
      <alignment horizontal="center" vertical="top"/>
    </xf>
    <xf numFmtId="0" fontId="8" fillId="34" borderId="0" xfId="0" applyFont="1" applyFill="1" applyBorder="1" applyAlignment="1">
      <alignment horizontal="center" vertical="top"/>
    </xf>
    <xf numFmtId="0" fontId="10" fillId="34" borderId="0" xfId="0" applyFont="1" applyFill="1" applyAlignment="1">
      <alignment/>
    </xf>
    <xf numFmtId="0" fontId="10" fillId="34" borderId="0" xfId="0" applyNumberFormat="1" applyFont="1" applyFill="1" applyAlignment="1">
      <alignment/>
    </xf>
    <xf numFmtId="0" fontId="1" fillId="34" borderId="0" xfId="0" applyFont="1" applyFill="1" applyAlignment="1">
      <alignment/>
    </xf>
    <xf numFmtId="0" fontId="2" fillId="34" borderId="0" xfId="0" applyFont="1" applyFill="1" applyBorder="1" applyAlignment="1">
      <alignment vertical="top"/>
    </xf>
    <xf numFmtId="0" fontId="2" fillId="34" borderId="0" xfId="0" applyNumberFormat="1" applyFont="1" applyFill="1" applyBorder="1" applyAlignment="1">
      <alignment/>
    </xf>
    <xf numFmtId="0" fontId="0" fillId="34" borderId="0" xfId="0" applyFill="1" applyBorder="1" applyAlignment="1">
      <alignment/>
    </xf>
    <xf numFmtId="0" fontId="3" fillId="34" borderId="0" xfId="0" applyFont="1" applyFill="1" applyBorder="1" applyAlignment="1">
      <alignment/>
    </xf>
    <xf numFmtId="0" fontId="3" fillId="34" borderId="0" xfId="0" applyFont="1" applyFill="1" applyAlignment="1">
      <alignment/>
    </xf>
    <xf numFmtId="0" fontId="3" fillId="34" borderId="0" xfId="0" applyFont="1" applyFill="1" applyAlignment="1">
      <alignment horizontal="center"/>
    </xf>
    <xf numFmtId="0" fontId="1" fillId="33" borderId="127" xfId="0" applyFont="1" applyFill="1" applyBorder="1" applyAlignment="1">
      <alignment vertical="top"/>
    </xf>
    <xf numFmtId="0" fontId="1" fillId="33" borderId="29" xfId="0" applyFont="1" applyFill="1" applyBorder="1" applyAlignment="1">
      <alignment horizontal="left" vertical="top" indent="2"/>
    </xf>
    <xf numFmtId="0" fontId="1" fillId="34" borderId="120" xfId="0" applyFont="1" applyFill="1" applyBorder="1" applyAlignment="1">
      <alignment horizontal="center" vertical="top"/>
    </xf>
    <xf numFmtId="0" fontId="1" fillId="34" borderId="113" xfId="0" applyFont="1" applyFill="1" applyBorder="1" applyAlignment="1">
      <alignment horizontal="center" vertical="center"/>
    </xf>
    <xf numFmtId="0" fontId="1" fillId="34" borderId="120" xfId="0" applyNumberFormat="1" applyFont="1" applyFill="1" applyBorder="1" applyAlignment="1">
      <alignment vertical="top"/>
    </xf>
    <xf numFmtId="0" fontId="1" fillId="34" borderId="108" xfId="0" applyFont="1" applyFill="1" applyBorder="1" applyAlignment="1">
      <alignment horizontal="left" vertical="top" indent="2"/>
    </xf>
    <xf numFmtId="0" fontId="1" fillId="34" borderId="108" xfId="0" applyFont="1" applyFill="1" applyBorder="1" applyAlignment="1">
      <alignment vertical="top"/>
    </xf>
    <xf numFmtId="0" fontId="1" fillId="34" borderId="112" xfId="0" applyFont="1" applyFill="1" applyBorder="1" applyAlignment="1">
      <alignment horizontal="left" vertical="top" indent="2"/>
    </xf>
    <xf numFmtId="0" fontId="12" fillId="35" borderId="128" xfId="0" applyFont="1" applyFill="1" applyBorder="1" applyAlignment="1">
      <alignment/>
    </xf>
    <xf numFmtId="0" fontId="11" fillId="35" borderId="129" xfId="0" applyFont="1" applyFill="1" applyBorder="1" applyAlignment="1">
      <alignment/>
    </xf>
    <xf numFmtId="0" fontId="11" fillId="35" borderId="129" xfId="0" applyFont="1" applyFill="1" applyBorder="1" applyAlignment="1">
      <alignment horizontal="center"/>
    </xf>
    <xf numFmtId="0" fontId="8" fillId="35" borderId="129" xfId="0" applyFont="1" applyFill="1" applyBorder="1" applyAlignment="1">
      <alignment horizontal="center" vertical="center"/>
    </xf>
    <xf numFmtId="0" fontId="1" fillId="34" borderId="23" xfId="0" applyFont="1" applyFill="1" applyBorder="1" applyAlignment="1">
      <alignment horizontal="center" vertical="top" wrapText="1"/>
    </xf>
    <xf numFmtId="186" fontId="1" fillId="34" borderId="23" xfId="0" applyNumberFormat="1" applyFont="1" applyFill="1" applyBorder="1" applyAlignment="1">
      <alignment horizontal="center" vertical="top" wrapText="1"/>
    </xf>
    <xf numFmtId="190" fontId="1" fillId="34" borderId="40" xfId="0" applyNumberFormat="1" applyFont="1" applyFill="1" applyBorder="1" applyAlignment="1">
      <alignment horizontal="center" vertical="top" wrapText="1"/>
    </xf>
    <xf numFmtId="0" fontId="3" fillId="0" borderId="122" xfId="0" applyFont="1" applyBorder="1" applyAlignment="1">
      <alignment horizontal="center" vertical="center" wrapText="1"/>
    </xf>
    <xf numFmtId="0" fontId="1" fillId="33" borderId="23" xfId="0" applyFont="1" applyFill="1" applyBorder="1" applyAlignment="1">
      <alignment vertical="top" wrapText="1"/>
    </xf>
    <xf numFmtId="0" fontId="1" fillId="33" borderId="22" xfId="0" applyFont="1" applyFill="1" applyBorder="1" applyAlignment="1">
      <alignment horizontal="right" vertical="top"/>
    </xf>
    <xf numFmtId="0" fontId="1" fillId="33" borderId="24" xfId="0" applyFont="1" applyFill="1" applyBorder="1" applyAlignment="1">
      <alignment horizontal="right" vertical="top"/>
    </xf>
    <xf numFmtId="0" fontId="1" fillId="33" borderId="0" xfId="0" applyFont="1" applyFill="1" applyBorder="1" applyAlignment="1">
      <alignment horizontal="left" vertical="top" indent="2"/>
    </xf>
    <xf numFmtId="0" fontId="2" fillId="33" borderId="70" xfId="0" applyFont="1" applyFill="1" applyBorder="1" applyAlignment="1">
      <alignment vertical="top"/>
    </xf>
    <xf numFmtId="0" fontId="1" fillId="33" borderId="130" xfId="0" applyFont="1" applyFill="1" applyBorder="1" applyAlignment="1">
      <alignment vertical="top"/>
    </xf>
    <xf numFmtId="0" fontId="1" fillId="33" borderId="131" xfId="0" applyFont="1" applyFill="1" applyBorder="1" applyAlignment="1">
      <alignment vertical="top"/>
    </xf>
    <xf numFmtId="0" fontId="1" fillId="33" borderId="132" xfId="0" applyFont="1" applyFill="1" applyBorder="1" applyAlignment="1">
      <alignment vertical="top"/>
    </xf>
    <xf numFmtId="0" fontId="8" fillId="35" borderId="133" xfId="0" applyFont="1" applyFill="1" applyBorder="1" applyAlignment="1">
      <alignment vertical="center"/>
    </xf>
    <xf numFmtId="0" fontId="8" fillId="35" borderId="19" xfId="0" applyFont="1" applyFill="1" applyBorder="1" applyAlignment="1">
      <alignment vertical="center"/>
    </xf>
    <xf numFmtId="0" fontId="27" fillId="35" borderId="19" xfId="53" applyFont="1" applyFill="1" applyBorder="1" applyAlignment="1" applyProtection="1">
      <alignment horizontal="center" vertical="center"/>
      <protection/>
    </xf>
    <xf numFmtId="0" fontId="1" fillId="34" borderId="38" xfId="0" applyFont="1" applyFill="1" applyBorder="1" applyAlignment="1">
      <alignment horizontal="center" vertical="top"/>
    </xf>
    <xf numFmtId="0" fontId="1" fillId="34" borderId="134" xfId="0" applyFont="1" applyFill="1" applyBorder="1" applyAlignment="1">
      <alignment horizontal="center" vertical="top"/>
    </xf>
    <xf numFmtId="0" fontId="1" fillId="33" borderId="119" xfId="0" applyFont="1" applyFill="1" applyBorder="1" applyAlignment="1">
      <alignment horizontal="center" vertical="top"/>
    </xf>
    <xf numFmtId="0" fontId="1" fillId="34" borderId="66" xfId="0" applyFont="1" applyFill="1" applyBorder="1" applyAlignment="1">
      <alignment horizontal="center" vertical="top"/>
    </xf>
    <xf numFmtId="0" fontId="1" fillId="34" borderId="47" xfId="0" applyFont="1" applyFill="1" applyBorder="1" applyAlignment="1">
      <alignment horizontal="center" vertical="top"/>
    </xf>
    <xf numFmtId="0" fontId="1" fillId="33" borderId="135" xfId="0" applyFont="1" applyFill="1" applyBorder="1" applyAlignment="1">
      <alignment horizontal="center" vertical="top"/>
    </xf>
    <xf numFmtId="0" fontId="1" fillId="33" borderId="136" xfId="0" applyFont="1" applyFill="1" applyBorder="1" applyAlignment="1">
      <alignment horizontal="center" vertical="top"/>
    </xf>
    <xf numFmtId="3" fontId="1" fillId="34" borderId="137" xfId="0" applyNumberFormat="1" applyFont="1" applyFill="1" applyBorder="1" applyAlignment="1">
      <alignment horizontal="center" vertical="top"/>
    </xf>
    <xf numFmtId="3" fontId="1" fillId="34" borderId="138" xfId="0" applyNumberFormat="1" applyFont="1" applyFill="1" applyBorder="1" applyAlignment="1">
      <alignment horizontal="center" vertical="top"/>
    </xf>
    <xf numFmtId="3" fontId="1" fillId="34" borderId="139" xfId="0" applyNumberFormat="1" applyFont="1" applyFill="1" applyBorder="1" applyAlignment="1">
      <alignment horizontal="center" vertical="top"/>
    </xf>
    <xf numFmtId="0" fontId="15" fillId="36" borderId="19" xfId="0" applyFont="1" applyFill="1" applyBorder="1" applyAlignment="1">
      <alignment vertical="top"/>
    </xf>
    <xf numFmtId="0" fontId="15" fillId="36" borderId="19" xfId="0" applyFont="1" applyFill="1" applyBorder="1" applyAlignment="1">
      <alignment horizontal="center" vertical="top"/>
    </xf>
    <xf numFmtId="0" fontId="29" fillId="0" borderId="0" xfId="0" applyFont="1" applyAlignment="1">
      <alignment/>
    </xf>
    <xf numFmtId="0" fontId="0" fillId="35" borderId="0" xfId="0" applyFill="1" applyAlignment="1">
      <alignment/>
    </xf>
    <xf numFmtId="0" fontId="1" fillId="35" borderId="0" xfId="0" applyFont="1" applyFill="1" applyBorder="1" applyAlignment="1">
      <alignment horizontal="center" vertical="top"/>
    </xf>
    <xf numFmtId="0" fontId="5" fillId="0" borderId="0" xfId="53" applyAlignment="1" applyProtection="1">
      <alignment horizontal="left"/>
      <protection/>
    </xf>
    <xf numFmtId="0" fontId="5" fillId="0" borderId="0" xfId="53" applyFont="1" applyFill="1" applyAlignment="1" applyProtection="1">
      <alignment horizontal="left" vertical="top"/>
      <protection/>
    </xf>
    <xf numFmtId="0" fontId="5" fillId="0" borderId="0" xfId="53" applyFill="1" applyAlignment="1" applyProtection="1">
      <alignment horizontal="left" vertical="top"/>
      <protection/>
    </xf>
    <xf numFmtId="0" fontId="8" fillId="36" borderId="10" xfId="0" applyFont="1" applyFill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33" borderId="140" xfId="0" applyFont="1" applyFill="1" applyBorder="1" applyAlignment="1">
      <alignment horizontal="center" vertical="top"/>
    </xf>
    <xf numFmtId="0" fontId="8" fillId="35" borderId="0" xfId="0" applyFont="1" applyFill="1" applyBorder="1" applyAlignment="1">
      <alignment horizontal="center" vertical="top"/>
    </xf>
    <xf numFmtId="0" fontId="1" fillId="33" borderId="141" xfId="0" applyFont="1" applyFill="1" applyBorder="1" applyAlignment="1">
      <alignment horizontal="center" vertical="top"/>
    </xf>
    <xf numFmtId="0" fontId="1" fillId="33" borderId="142" xfId="0" applyFont="1" applyFill="1" applyBorder="1" applyAlignment="1">
      <alignment horizontal="center" vertical="top"/>
    </xf>
    <xf numFmtId="0" fontId="1" fillId="33" borderId="61" xfId="0" applyFont="1" applyFill="1" applyBorder="1" applyAlignment="1">
      <alignment horizontal="center" vertical="top"/>
    </xf>
    <xf numFmtId="0" fontId="29" fillId="0" borderId="130" xfId="0" applyFont="1" applyBorder="1" applyAlignment="1">
      <alignment/>
    </xf>
    <xf numFmtId="0" fontId="29" fillId="0" borderId="120" xfId="0" applyFont="1" applyBorder="1" applyAlignment="1">
      <alignment/>
    </xf>
    <xf numFmtId="0" fontId="0" fillId="0" borderId="108" xfId="0" applyBorder="1" applyAlignment="1">
      <alignment/>
    </xf>
    <xf numFmtId="0" fontId="0" fillId="0" borderId="131" xfId="0" applyBorder="1" applyAlignment="1">
      <alignment/>
    </xf>
    <xf numFmtId="0" fontId="29" fillId="0" borderId="131" xfId="0" applyFont="1" applyBorder="1" applyAlignment="1">
      <alignment/>
    </xf>
    <xf numFmtId="0" fontId="29" fillId="0" borderId="108" xfId="0" applyFont="1" applyBorder="1" applyAlignment="1">
      <alignment/>
    </xf>
    <xf numFmtId="0" fontId="0" fillId="0" borderId="132" xfId="0" applyBorder="1" applyAlignment="1">
      <alignment/>
    </xf>
    <xf numFmtId="0" fontId="0" fillId="0" borderId="112" xfId="0" applyBorder="1" applyAlignment="1">
      <alignment/>
    </xf>
    <xf numFmtId="0" fontId="29" fillId="0" borderId="143" xfId="0" applyFont="1" applyBorder="1" applyAlignment="1">
      <alignment/>
    </xf>
    <xf numFmtId="0" fontId="0" fillId="34" borderId="143" xfId="0" applyFill="1" applyBorder="1" applyAlignment="1">
      <alignment/>
    </xf>
    <xf numFmtId="0" fontId="0" fillId="0" borderId="143" xfId="0" applyBorder="1" applyAlignment="1">
      <alignment/>
    </xf>
    <xf numFmtId="0" fontId="0" fillId="0" borderId="144" xfId="0" applyBorder="1" applyAlignment="1">
      <alignment/>
    </xf>
    <xf numFmtId="0" fontId="1" fillId="0" borderId="145" xfId="0" applyFont="1" applyBorder="1" applyAlignment="1">
      <alignment vertical="top"/>
    </xf>
    <xf numFmtId="0" fontId="1" fillId="0" borderId="146" xfId="0" applyFont="1" applyBorder="1" applyAlignment="1">
      <alignment vertical="top"/>
    </xf>
    <xf numFmtId="0" fontId="1" fillId="0" borderId="146" xfId="0" applyFont="1" applyBorder="1" applyAlignment="1">
      <alignment horizontal="center" vertical="top"/>
    </xf>
    <xf numFmtId="0" fontId="8" fillId="35" borderId="147" xfId="0" applyFont="1" applyFill="1" applyBorder="1" applyAlignment="1">
      <alignment horizontal="center" vertical="center"/>
    </xf>
    <xf numFmtId="0" fontId="1" fillId="0" borderId="148" xfId="0" applyFont="1" applyBorder="1" applyAlignment="1">
      <alignment vertical="top"/>
    </xf>
    <xf numFmtId="0" fontId="1" fillId="0" borderId="149" xfId="0" applyFont="1" applyBorder="1" applyAlignment="1">
      <alignment vertical="top"/>
    </xf>
    <xf numFmtId="0" fontId="1" fillId="0" borderId="149" xfId="0" applyFont="1" applyBorder="1" applyAlignment="1">
      <alignment horizontal="center" vertical="top"/>
    </xf>
    <xf numFmtId="0" fontId="0" fillId="0" borderId="149" xfId="0" applyBorder="1" applyAlignment="1">
      <alignment/>
    </xf>
    <xf numFmtId="0" fontId="1" fillId="0" borderId="150" xfId="0" applyFont="1" applyBorder="1" applyAlignment="1">
      <alignment vertical="top"/>
    </xf>
    <xf numFmtId="0" fontId="1" fillId="0" borderId="151" xfId="0" applyFont="1" applyBorder="1" applyAlignment="1">
      <alignment vertical="top"/>
    </xf>
    <xf numFmtId="0" fontId="1" fillId="0" borderId="151" xfId="0" applyFont="1" applyBorder="1" applyAlignment="1">
      <alignment horizontal="center" vertical="top"/>
    </xf>
    <xf numFmtId="0" fontId="0" fillId="0" borderId="151" xfId="0" applyBorder="1" applyAlignment="1">
      <alignment/>
    </xf>
    <xf numFmtId="3" fontId="1" fillId="33" borderId="152" xfId="0" applyNumberFormat="1" applyFont="1" applyFill="1" applyBorder="1" applyAlignment="1">
      <alignment horizontal="center" vertical="top"/>
    </xf>
    <xf numFmtId="186" fontId="9" fillId="34" borderId="129" xfId="60" applyNumberFormat="1" applyFont="1" applyFill="1" applyBorder="1" applyAlignment="1">
      <alignment horizontal="center" vertical="top"/>
    </xf>
    <xf numFmtId="0" fontId="8" fillId="35" borderId="153" xfId="0" applyFont="1" applyFill="1" applyBorder="1" applyAlignment="1">
      <alignment horizontal="center" vertical="center"/>
    </xf>
    <xf numFmtId="0" fontId="3" fillId="0" borderId="150" xfId="0" applyFont="1" applyBorder="1" applyAlignment="1">
      <alignment/>
    </xf>
    <xf numFmtId="0" fontId="3" fillId="0" borderId="151" xfId="0" applyFont="1" applyBorder="1" applyAlignment="1">
      <alignment/>
    </xf>
    <xf numFmtId="0" fontId="3" fillId="0" borderId="151" xfId="0" applyFont="1" applyBorder="1" applyAlignment="1">
      <alignment horizontal="center"/>
    </xf>
    <xf numFmtId="0" fontId="15" fillId="36" borderId="154" xfId="0" applyFont="1" applyFill="1" applyBorder="1" applyAlignment="1">
      <alignment horizontal="center" vertical="top"/>
    </xf>
    <xf numFmtId="0" fontId="1" fillId="0" borderId="155" xfId="0" applyFont="1" applyFill="1" applyBorder="1" applyAlignment="1">
      <alignment horizontal="center" vertical="top"/>
    </xf>
    <xf numFmtId="3" fontId="1" fillId="33" borderId="156" xfId="0" applyNumberFormat="1" applyFont="1" applyFill="1" applyBorder="1" applyAlignment="1">
      <alignment horizontal="center" vertical="top"/>
    </xf>
    <xf numFmtId="3" fontId="1" fillId="33" borderId="12" xfId="0" applyNumberFormat="1" applyFont="1" applyFill="1" applyBorder="1" applyAlignment="1">
      <alignment horizontal="center" vertical="top"/>
    </xf>
    <xf numFmtId="3" fontId="1" fillId="33" borderId="157" xfId="0" applyNumberFormat="1" applyFont="1" applyFill="1" applyBorder="1" applyAlignment="1">
      <alignment horizontal="center" vertical="top"/>
    </xf>
    <xf numFmtId="3" fontId="1" fillId="0" borderId="146" xfId="0" applyNumberFormat="1" applyFont="1" applyFill="1" applyBorder="1" applyAlignment="1">
      <alignment horizontal="center" vertical="top"/>
    </xf>
    <xf numFmtId="0" fontId="1" fillId="0" borderId="143" xfId="0" applyFont="1" applyFill="1" applyBorder="1" applyAlignment="1">
      <alignment horizontal="center" vertical="top"/>
    </xf>
    <xf numFmtId="0" fontId="15" fillId="0" borderId="143" xfId="0" applyFont="1" applyFill="1" applyBorder="1" applyAlignment="1">
      <alignment horizontal="center" vertical="top"/>
    </xf>
    <xf numFmtId="3" fontId="1" fillId="34" borderId="158" xfId="0" applyNumberFormat="1" applyFont="1" applyFill="1" applyBorder="1" applyAlignment="1">
      <alignment horizontal="center" vertical="top"/>
    </xf>
    <xf numFmtId="3" fontId="1" fillId="34" borderId="159" xfId="0" applyNumberFormat="1" applyFont="1" applyFill="1" applyBorder="1" applyAlignment="1">
      <alignment horizontal="center" vertical="top"/>
    </xf>
    <xf numFmtId="3" fontId="1" fillId="34" borderId="100" xfId="0" applyNumberFormat="1" applyFont="1" applyFill="1" applyBorder="1" applyAlignment="1">
      <alignment horizontal="center" vertical="top"/>
    </xf>
    <xf numFmtId="3" fontId="18" fillId="34" borderId="160" xfId="0" applyNumberFormat="1" applyFont="1" applyFill="1" applyBorder="1" applyAlignment="1">
      <alignment horizontal="center" vertical="top"/>
    </xf>
    <xf numFmtId="0" fontId="1" fillId="0" borderId="144" xfId="0" applyFont="1" applyFill="1" applyBorder="1" applyAlignment="1">
      <alignment horizontal="center" vertical="center"/>
    </xf>
    <xf numFmtId="3" fontId="1" fillId="0" borderId="144" xfId="0" applyNumberFormat="1" applyFont="1" applyFill="1" applyBorder="1" applyAlignment="1">
      <alignment horizontal="center" vertical="top"/>
    </xf>
    <xf numFmtId="0" fontId="8" fillId="35" borderId="133" xfId="0" applyFont="1" applyFill="1" applyBorder="1" applyAlignment="1">
      <alignment horizontal="center" vertical="top"/>
    </xf>
    <xf numFmtId="186" fontId="9" fillId="0" borderId="144" xfId="60" applyNumberFormat="1" applyFont="1" applyFill="1" applyBorder="1" applyAlignment="1">
      <alignment horizontal="center" vertical="top"/>
    </xf>
    <xf numFmtId="0" fontId="2" fillId="0" borderId="161" xfId="0" applyFont="1" applyBorder="1" applyAlignment="1">
      <alignment vertical="top"/>
    </xf>
    <xf numFmtId="0" fontId="1" fillId="0" borderId="162" xfId="0" applyFont="1" applyBorder="1" applyAlignment="1">
      <alignment vertical="top"/>
    </xf>
    <xf numFmtId="0" fontId="1" fillId="0" borderId="162" xfId="0" applyFont="1" applyBorder="1" applyAlignment="1">
      <alignment horizontal="center" vertical="top"/>
    </xf>
    <xf numFmtId="0" fontId="1" fillId="0" borderId="151" xfId="0" applyFont="1" applyFill="1" applyBorder="1" applyAlignment="1">
      <alignment horizontal="center" vertical="top"/>
    </xf>
    <xf numFmtId="0" fontId="0" fillId="0" borderId="143" xfId="0" applyBorder="1" applyAlignment="1">
      <alignment vertical="center" wrapText="1"/>
    </xf>
    <xf numFmtId="0" fontId="0" fillId="0" borderId="143" xfId="0" applyBorder="1" applyAlignment="1">
      <alignment vertical="top" wrapText="1"/>
    </xf>
    <xf numFmtId="0" fontId="3" fillId="0" borderId="148" xfId="0" applyFont="1" applyBorder="1" applyAlignment="1">
      <alignment/>
    </xf>
    <xf numFmtId="0" fontId="3" fillId="0" borderId="149" xfId="0" applyFont="1" applyBorder="1" applyAlignment="1">
      <alignment/>
    </xf>
    <xf numFmtId="0" fontId="3" fillId="0" borderId="149" xfId="0" applyFont="1" applyBorder="1" applyAlignment="1">
      <alignment horizontal="center"/>
    </xf>
    <xf numFmtId="0" fontId="3" fillId="0" borderId="144" xfId="0" applyFont="1" applyBorder="1" applyAlignment="1">
      <alignment/>
    </xf>
    <xf numFmtId="0" fontId="3" fillId="0" borderId="143" xfId="0" applyFont="1" applyBorder="1" applyAlignment="1">
      <alignment/>
    </xf>
    <xf numFmtId="0" fontId="3" fillId="0" borderId="143" xfId="0" applyFont="1" applyBorder="1" applyAlignment="1">
      <alignment horizontal="center"/>
    </xf>
    <xf numFmtId="0" fontId="8" fillId="0" borderId="144" xfId="0" applyFont="1" applyFill="1" applyBorder="1" applyAlignment="1">
      <alignment horizontal="center" vertical="top"/>
    </xf>
    <xf numFmtId="0" fontId="8" fillId="0" borderId="143" xfId="0" applyFont="1" applyFill="1" applyBorder="1" applyAlignment="1">
      <alignment horizontal="center" vertical="top"/>
    </xf>
    <xf numFmtId="0" fontId="8" fillId="0" borderId="144" xfId="0" applyFont="1" applyFill="1" applyBorder="1" applyAlignment="1">
      <alignment horizontal="center" vertical="center"/>
    </xf>
    <xf numFmtId="3" fontId="8" fillId="0" borderId="144" xfId="0" applyNumberFormat="1" applyFont="1" applyFill="1" applyBorder="1" applyAlignment="1">
      <alignment horizontal="center" vertical="top"/>
    </xf>
    <xf numFmtId="3" fontId="8" fillId="0" borderId="143" xfId="0" applyNumberFormat="1" applyFont="1" applyFill="1" applyBorder="1" applyAlignment="1">
      <alignment horizontal="center" vertical="top"/>
    </xf>
    <xf numFmtId="0" fontId="11" fillId="0" borderId="144" xfId="0" applyFont="1" applyFill="1" applyBorder="1" applyAlignment="1">
      <alignment/>
    </xf>
    <xf numFmtId="0" fontId="11" fillId="0" borderId="143" xfId="0" applyFont="1" applyFill="1" applyBorder="1" applyAlignment="1">
      <alignment/>
    </xf>
    <xf numFmtId="186" fontId="11" fillId="0" borderId="144" xfId="60" applyNumberFormat="1" applyFont="1" applyFill="1" applyBorder="1" applyAlignment="1">
      <alignment horizontal="center" vertical="top"/>
    </xf>
    <xf numFmtId="0" fontId="1" fillId="0" borderId="163" xfId="0" applyFont="1" applyBorder="1" applyAlignment="1">
      <alignment vertical="top"/>
    </xf>
    <xf numFmtId="0" fontId="2" fillId="0" borderId="163" xfId="0" applyFont="1" applyBorder="1" applyAlignment="1">
      <alignment vertical="top"/>
    </xf>
    <xf numFmtId="0" fontId="11" fillId="0" borderId="164" xfId="0" applyFont="1" applyFill="1" applyBorder="1" applyAlignment="1">
      <alignment vertical="top"/>
    </xf>
    <xf numFmtId="0" fontId="8" fillId="0" borderId="165" xfId="0" applyFont="1" applyFill="1" applyBorder="1" applyAlignment="1">
      <alignment horizontal="left" vertical="top" wrapText="1"/>
    </xf>
    <xf numFmtId="0" fontId="8" fillId="0" borderId="165" xfId="0" applyFont="1" applyFill="1" applyBorder="1" applyAlignment="1">
      <alignment horizontal="center" vertical="top" wrapText="1"/>
    </xf>
    <xf numFmtId="186" fontId="11" fillId="0" borderId="165" xfId="60" applyNumberFormat="1" applyFont="1" applyFill="1" applyBorder="1" applyAlignment="1">
      <alignment horizontal="center" vertical="top"/>
    </xf>
    <xf numFmtId="0" fontId="1" fillId="0" borderId="166" xfId="0" applyFont="1" applyBorder="1" applyAlignment="1">
      <alignment horizontal="center" vertical="top"/>
    </xf>
    <xf numFmtId="0" fontId="11" fillId="0" borderId="167" xfId="0" applyFont="1" applyFill="1" applyBorder="1" applyAlignment="1">
      <alignment/>
    </xf>
    <xf numFmtId="0" fontId="11" fillId="0" borderId="168" xfId="0" applyFont="1" applyFill="1" applyBorder="1" applyAlignment="1">
      <alignment/>
    </xf>
    <xf numFmtId="0" fontId="1" fillId="0" borderId="150" xfId="0" applyFont="1" applyFill="1" applyBorder="1" applyAlignment="1">
      <alignment vertical="top"/>
    </xf>
    <xf numFmtId="0" fontId="1" fillId="0" borderId="151" xfId="0" applyFont="1" applyFill="1" applyBorder="1" applyAlignment="1">
      <alignment vertical="top"/>
    </xf>
    <xf numFmtId="3" fontId="1" fillId="0" borderId="151" xfId="0" applyNumberFormat="1" applyFont="1" applyFill="1" applyBorder="1" applyAlignment="1">
      <alignment horizontal="center" vertical="top"/>
    </xf>
    <xf numFmtId="186" fontId="11" fillId="0" borderId="151" xfId="60" applyNumberFormat="1" applyFont="1" applyFill="1" applyBorder="1" applyAlignment="1">
      <alignment horizontal="center" vertical="top"/>
    </xf>
    <xf numFmtId="0" fontId="0" fillId="0" borderId="143" xfId="0" applyFill="1" applyBorder="1" applyAlignment="1">
      <alignment vertical="center" wrapText="1"/>
    </xf>
    <xf numFmtId="0" fontId="0" fillId="0" borderId="143" xfId="0" applyFill="1" applyBorder="1" applyAlignment="1">
      <alignment vertical="top" wrapText="1"/>
    </xf>
    <xf numFmtId="0" fontId="0" fillId="0" borderId="150" xfId="0" applyBorder="1" applyAlignment="1">
      <alignment/>
    </xf>
    <xf numFmtId="0" fontId="2" fillId="0" borderId="145" xfId="0" applyFont="1" applyBorder="1" applyAlignment="1">
      <alignment vertical="top"/>
    </xf>
    <xf numFmtId="0" fontId="3" fillId="0" borderId="146" xfId="0" applyFont="1" applyBorder="1" applyAlignment="1">
      <alignment/>
    </xf>
    <xf numFmtId="0" fontId="3" fillId="0" borderId="146" xfId="0" applyFont="1" applyBorder="1" applyAlignment="1">
      <alignment horizontal="center"/>
    </xf>
    <xf numFmtId="0" fontId="0" fillId="0" borderId="162" xfId="0" applyBorder="1" applyAlignment="1">
      <alignment/>
    </xf>
    <xf numFmtId="0" fontId="0" fillId="0" borderId="146" xfId="0" applyBorder="1" applyAlignment="1">
      <alignment/>
    </xf>
    <xf numFmtId="0" fontId="3" fillId="0" borderId="145" xfId="0" applyFont="1" applyBorder="1" applyAlignment="1">
      <alignment/>
    </xf>
    <xf numFmtId="0" fontId="1" fillId="0" borderId="33" xfId="0" applyFont="1" applyBorder="1" applyAlignment="1">
      <alignment horizontal="center" vertical="top" wrapText="1"/>
    </xf>
    <xf numFmtId="0" fontId="3" fillId="0" borderId="167" xfId="0" applyFont="1" applyBorder="1" applyAlignment="1">
      <alignment/>
    </xf>
    <xf numFmtId="0" fontId="3" fillId="0" borderId="168" xfId="0" applyFont="1" applyBorder="1" applyAlignment="1">
      <alignment/>
    </xf>
    <xf numFmtId="0" fontId="3" fillId="0" borderId="168" xfId="0" applyFont="1" applyBorder="1" applyAlignment="1">
      <alignment horizontal="center"/>
    </xf>
    <xf numFmtId="0" fontId="0" fillId="0" borderId="168" xfId="0" applyBorder="1" applyAlignment="1">
      <alignment/>
    </xf>
    <xf numFmtId="0" fontId="0" fillId="0" borderId="144" xfId="0" applyFont="1" applyFill="1" applyBorder="1" applyAlignment="1">
      <alignment/>
    </xf>
    <xf numFmtId="0" fontId="0" fillId="0" borderId="143" xfId="0" applyFont="1" applyFill="1" applyBorder="1" applyAlignment="1">
      <alignment/>
    </xf>
    <xf numFmtId="3" fontId="1" fillId="34" borderId="169" xfId="0" applyNumberFormat="1" applyFont="1" applyFill="1" applyBorder="1" applyAlignment="1">
      <alignment horizontal="center" vertical="top"/>
    </xf>
    <xf numFmtId="3" fontId="1" fillId="33" borderId="21" xfId="0" applyNumberFormat="1" applyFont="1" applyFill="1" applyBorder="1" applyAlignment="1">
      <alignment horizontal="center" vertical="top"/>
    </xf>
    <xf numFmtId="3" fontId="1" fillId="34" borderId="170" xfId="0" applyNumberFormat="1" applyFont="1" applyFill="1" applyBorder="1" applyAlignment="1">
      <alignment horizontal="center" vertical="top"/>
    </xf>
    <xf numFmtId="3" fontId="1" fillId="34" borderId="171" xfId="0" applyNumberFormat="1" applyFont="1" applyFill="1" applyBorder="1" applyAlignment="1">
      <alignment horizontal="center" vertical="top"/>
    </xf>
    <xf numFmtId="3" fontId="1" fillId="34" borderId="172" xfId="0" applyNumberFormat="1" applyFont="1" applyFill="1" applyBorder="1" applyAlignment="1">
      <alignment horizontal="center" vertical="top"/>
    </xf>
    <xf numFmtId="3" fontId="1" fillId="34" borderId="70" xfId="0" applyNumberFormat="1" applyFont="1" applyFill="1" applyBorder="1" applyAlignment="1">
      <alignment horizontal="center" vertical="top"/>
    </xf>
    <xf numFmtId="3" fontId="1" fillId="33" borderId="173" xfId="0" applyNumberFormat="1" applyFont="1" applyFill="1" applyBorder="1" applyAlignment="1">
      <alignment horizontal="center" vertical="top"/>
    </xf>
    <xf numFmtId="3" fontId="1" fillId="33" borderId="72" xfId="0" applyNumberFormat="1" applyFont="1" applyFill="1" applyBorder="1" applyAlignment="1">
      <alignment horizontal="center" vertical="top"/>
    </xf>
    <xf numFmtId="3" fontId="1" fillId="34" borderId="160" xfId="0" applyNumberFormat="1" applyFont="1" applyFill="1" applyBorder="1" applyAlignment="1">
      <alignment horizontal="center" vertical="top"/>
    </xf>
    <xf numFmtId="3" fontId="1" fillId="34" borderId="99" xfId="0" applyNumberFormat="1" applyFont="1" applyFill="1" applyBorder="1" applyAlignment="1">
      <alignment horizontal="center" vertical="top"/>
    </xf>
    <xf numFmtId="0" fontId="1" fillId="33" borderId="140" xfId="0" applyNumberFormat="1" applyFont="1" applyFill="1" applyBorder="1" applyAlignment="1">
      <alignment horizontal="center" vertical="top"/>
    </xf>
    <xf numFmtId="3" fontId="1" fillId="34" borderId="174" xfId="0" applyNumberFormat="1" applyFont="1" applyFill="1" applyBorder="1" applyAlignment="1">
      <alignment horizontal="center" vertical="top"/>
    </xf>
    <xf numFmtId="3" fontId="1" fillId="33" borderId="158" xfId="0" applyNumberFormat="1" applyFont="1" applyFill="1" applyBorder="1" applyAlignment="1">
      <alignment horizontal="center" vertical="top"/>
    </xf>
    <xf numFmtId="3" fontId="1" fillId="33" borderId="159" xfId="0" applyNumberFormat="1" applyFont="1" applyFill="1" applyBorder="1" applyAlignment="1">
      <alignment horizontal="center" vertical="top"/>
    </xf>
    <xf numFmtId="3" fontId="1" fillId="33" borderId="160" xfId="0" applyNumberFormat="1" applyFont="1" applyFill="1" applyBorder="1" applyAlignment="1">
      <alignment horizontal="center" vertical="top"/>
    </xf>
    <xf numFmtId="0" fontId="11" fillId="34" borderId="70" xfId="0" applyFont="1" applyFill="1" applyBorder="1" applyAlignment="1">
      <alignment/>
    </xf>
    <xf numFmtId="0" fontId="8" fillId="0" borderId="175" xfId="0" applyFont="1" applyFill="1" applyBorder="1" applyAlignment="1">
      <alignment horizontal="center" vertical="top"/>
    </xf>
    <xf numFmtId="0" fontId="8" fillId="0" borderId="176" xfId="0" applyFont="1" applyFill="1" applyBorder="1" applyAlignment="1">
      <alignment horizontal="center" vertical="top"/>
    </xf>
    <xf numFmtId="0" fontId="1" fillId="0" borderId="177" xfId="0" applyFont="1" applyBorder="1" applyAlignment="1">
      <alignment vertical="top" wrapText="1"/>
    </xf>
    <xf numFmtId="0" fontId="1" fillId="0" borderId="178" xfId="0" applyFont="1" applyBorder="1" applyAlignment="1">
      <alignment vertical="top" wrapText="1"/>
    </xf>
    <xf numFmtId="0" fontId="0" fillId="34" borderId="179" xfId="0" applyFill="1" applyBorder="1" applyAlignment="1">
      <alignment/>
    </xf>
    <xf numFmtId="0" fontId="0" fillId="34" borderId="178" xfId="0" applyFill="1" applyBorder="1" applyAlignment="1">
      <alignment/>
    </xf>
    <xf numFmtId="0" fontId="0" fillId="34" borderId="180" xfId="0" applyFill="1" applyBorder="1" applyAlignment="1">
      <alignment/>
    </xf>
    <xf numFmtId="3" fontId="1" fillId="33" borderId="181" xfId="0" applyNumberFormat="1" applyFont="1" applyFill="1" applyBorder="1" applyAlignment="1">
      <alignment horizontal="center" vertical="top"/>
    </xf>
    <xf numFmtId="3" fontId="1" fillId="33" borderId="182" xfId="0" applyNumberFormat="1" applyFont="1" applyFill="1" applyBorder="1" applyAlignment="1">
      <alignment horizontal="center" vertical="top"/>
    </xf>
    <xf numFmtId="0" fontId="1" fillId="33" borderId="154" xfId="0" applyFont="1" applyFill="1" applyBorder="1" applyAlignment="1">
      <alignment horizontal="center" vertical="top"/>
    </xf>
    <xf numFmtId="0" fontId="1" fillId="0" borderId="156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73" xfId="0" applyFont="1" applyBorder="1" applyAlignment="1">
      <alignment horizontal="center" vertical="top"/>
    </xf>
    <xf numFmtId="0" fontId="1" fillId="0" borderId="183" xfId="0" applyFont="1" applyBorder="1" applyAlignment="1">
      <alignment horizontal="center" vertical="top"/>
    </xf>
    <xf numFmtId="0" fontId="1" fillId="0" borderId="184" xfId="0" applyFont="1" applyBorder="1" applyAlignment="1">
      <alignment horizontal="center" vertical="top"/>
    </xf>
    <xf numFmtId="0" fontId="1" fillId="33" borderId="183" xfId="0" applyFont="1" applyFill="1" applyBorder="1" applyAlignment="1">
      <alignment horizontal="center" vertical="top"/>
    </xf>
    <xf numFmtId="0" fontId="1" fillId="33" borderId="12" xfId="0" applyFont="1" applyFill="1" applyBorder="1" applyAlignment="1">
      <alignment horizontal="center" vertical="top"/>
    </xf>
    <xf numFmtId="0" fontId="1" fillId="33" borderId="184" xfId="0" applyFont="1" applyFill="1" applyBorder="1" applyAlignment="1">
      <alignment horizontal="center" vertical="top"/>
    </xf>
    <xf numFmtId="0" fontId="8" fillId="35" borderId="185" xfId="0" applyFont="1" applyFill="1" applyBorder="1" applyAlignment="1">
      <alignment horizontal="center" vertical="center"/>
    </xf>
    <xf numFmtId="3" fontId="1" fillId="33" borderId="124" xfId="0" applyNumberFormat="1" applyFont="1" applyFill="1" applyBorder="1" applyAlignment="1">
      <alignment horizontal="center" vertical="top"/>
    </xf>
    <xf numFmtId="186" fontId="9" fillId="34" borderId="186" xfId="60" applyNumberFormat="1" applyFont="1" applyFill="1" applyBorder="1" applyAlignment="1">
      <alignment horizontal="center" vertical="top"/>
    </xf>
    <xf numFmtId="3" fontId="1" fillId="33" borderId="169" xfId="0" applyNumberFormat="1" applyFont="1" applyFill="1" applyBorder="1" applyAlignment="1">
      <alignment horizontal="center" vertical="top"/>
    </xf>
    <xf numFmtId="3" fontId="1" fillId="34" borderId="187" xfId="0" applyNumberFormat="1" applyFont="1" applyFill="1" applyBorder="1" applyAlignment="1">
      <alignment horizontal="center" vertical="top"/>
    </xf>
    <xf numFmtId="3" fontId="1" fillId="34" borderId="188" xfId="0" applyNumberFormat="1" applyFont="1" applyFill="1" applyBorder="1" applyAlignment="1">
      <alignment horizontal="center" vertical="top"/>
    </xf>
    <xf numFmtId="3" fontId="1" fillId="34" borderId="189" xfId="0" applyNumberFormat="1" applyFont="1" applyFill="1" applyBorder="1" applyAlignment="1">
      <alignment horizontal="center" vertical="top"/>
    </xf>
    <xf numFmtId="3" fontId="1" fillId="33" borderId="140" xfId="0" applyNumberFormat="1" applyFont="1" applyFill="1" applyBorder="1" applyAlignment="1">
      <alignment horizontal="center" vertical="top"/>
    </xf>
    <xf numFmtId="3" fontId="1" fillId="34" borderId="190" xfId="0" applyNumberFormat="1" applyFont="1" applyFill="1" applyBorder="1" applyAlignment="1">
      <alignment horizontal="center" vertical="top"/>
    </xf>
    <xf numFmtId="3" fontId="1" fillId="34" borderId="23" xfId="0" applyNumberFormat="1" applyFont="1" applyFill="1" applyBorder="1" applyAlignment="1">
      <alignment horizontal="center" vertical="top"/>
    </xf>
    <xf numFmtId="3" fontId="1" fillId="34" borderId="191" xfId="0" applyNumberFormat="1" applyFont="1" applyFill="1" applyBorder="1" applyAlignment="1">
      <alignment horizontal="center" vertical="top"/>
    </xf>
    <xf numFmtId="3" fontId="1" fillId="34" borderId="0" xfId="0" applyNumberFormat="1" applyFont="1" applyFill="1" applyBorder="1" applyAlignment="1">
      <alignment horizontal="center" vertical="top"/>
    </xf>
    <xf numFmtId="3" fontId="1" fillId="34" borderId="173" xfId="0" applyNumberFormat="1" applyFont="1" applyFill="1" applyBorder="1" applyAlignment="1">
      <alignment horizontal="center" vertical="top"/>
    </xf>
    <xf numFmtId="3" fontId="1" fillId="34" borderId="32" xfId="0" applyNumberFormat="1" applyFont="1" applyFill="1" applyBorder="1" applyAlignment="1">
      <alignment horizontal="center" vertical="top"/>
    </xf>
    <xf numFmtId="3" fontId="1" fillId="34" borderId="156" xfId="0" applyNumberFormat="1" applyFont="1" applyFill="1" applyBorder="1" applyAlignment="1">
      <alignment horizontal="center" vertical="top"/>
    </xf>
    <xf numFmtId="3" fontId="1" fillId="34" borderId="12" xfId="0" applyNumberFormat="1" applyFont="1" applyFill="1" applyBorder="1" applyAlignment="1">
      <alignment horizontal="center" vertical="top"/>
    </xf>
    <xf numFmtId="3" fontId="1" fillId="34" borderId="184" xfId="0" applyNumberFormat="1" applyFont="1" applyFill="1" applyBorder="1" applyAlignment="1">
      <alignment horizontal="center" vertical="top"/>
    </xf>
    <xf numFmtId="3" fontId="1" fillId="33" borderId="26" xfId="0" applyNumberFormat="1" applyFont="1" applyFill="1" applyBorder="1" applyAlignment="1">
      <alignment horizontal="center" vertical="top"/>
    </xf>
    <xf numFmtId="3" fontId="1" fillId="33" borderId="40" xfId="0" applyNumberFormat="1" applyFont="1" applyFill="1" applyBorder="1" applyAlignment="1">
      <alignment horizontal="center" vertical="top"/>
    </xf>
    <xf numFmtId="0" fontId="1" fillId="0" borderId="49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0" fontId="1" fillId="33" borderId="47" xfId="0" applyFont="1" applyFill="1" applyBorder="1" applyAlignment="1">
      <alignment horizontal="center" vertical="top"/>
    </xf>
    <xf numFmtId="0" fontId="1" fillId="0" borderId="47" xfId="0" applyFont="1" applyFill="1" applyBorder="1" applyAlignment="1">
      <alignment horizontal="center" vertical="top"/>
    </xf>
    <xf numFmtId="0" fontId="1" fillId="33" borderId="11" xfId="0" applyFont="1" applyFill="1" applyBorder="1" applyAlignment="1">
      <alignment horizontal="center" vertical="top"/>
    </xf>
    <xf numFmtId="0" fontId="9" fillId="0" borderId="0" xfId="0" applyFont="1" applyAlignment="1">
      <alignment/>
    </xf>
    <xf numFmtId="0" fontId="9" fillId="34" borderId="150" xfId="0" applyFont="1" applyFill="1" applyBorder="1" applyAlignment="1">
      <alignment/>
    </xf>
    <xf numFmtId="0" fontId="9" fillId="0" borderId="148" xfId="0" applyFont="1" applyBorder="1" applyAlignment="1">
      <alignment/>
    </xf>
    <xf numFmtId="0" fontId="9" fillId="0" borderId="144" xfId="0" applyFont="1" applyBorder="1" applyAlignment="1">
      <alignment/>
    </xf>
    <xf numFmtId="0" fontId="9" fillId="0" borderId="143" xfId="0" applyFont="1" applyBorder="1" applyAlignment="1">
      <alignment/>
    </xf>
    <xf numFmtId="0" fontId="8" fillId="0" borderId="0" xfId="0" applyFont="1" applyAlignment="1">
      <alignment horizontal="center"/>
    </xf>
    <xf numFmtId="0" fontId="22" fillId="0" borderId="144" xfId="0" applyFont="1" applyBorder="1" applyAlignment="1">
      <alignment horizontal="center"/>
    </xf>
    <xf numFmtId="0" fontId="8" fillId="34" borderId="150" xfId="0" applyFont="1" applyFill="1" applyBorder="1" applyAlignment="1">
      <alignment horizontal="center"/>
    </xf>
    <xf numFmtId="0" fontId="8" fillId="0" borderId="148" xfId="0" applyFont="1" applyBorder="1" applyAlignment="1">
      <alignment horizontal="center"/>
    </xf>
    <xf numFmtId="0" fontId="8" fillId="0" borderId="144" xfId="0" applyFont="1" applyBorder="1" applyAlignment="1">
      <alignment horizontal="center"/>
    </xf>
    <xf numFmtId="0" fontId="8" fillId="0" borderId="143" xfId="0" applyFont="1" applyBorder="1" applyAlignment="1">
      <alignment horizontal="center"/>
    </xf>
    <xf numFmtId="0" fontId="8" fillId="35" borderId="113" xfId="0" applyFont="1" applyFill="1" applyBorder="1" applyAlignment="1">
      <alignment horizontal="center"/>
    </xf>
    <xf numFmtId="0" fontId="30" fillId="0" borderId="144" xfId="0" applyFont="1" applyBorder="1" applyAlignment="1">
      <alignment horizontal="center"/>
    </xf>
    <xf numFmtId="3" fontId="1" fillId="33" borderId="192" xfId="0" applyNumberFormat="1" applyFont="1" applyFill="1" applyBorder="1" applyAlignment="1">
      <alignment horizontal="center" vertical="top"/>
    </xf>
    <xf numFmtId="3" fontId="1" fillId="0" borderId="99" xfId="0" applyNumberFormat="1" applyFont="1" applyFill="1" applyBorder="1" applyAlignment="1">
      <alignment horizontal="center" vertical="top"/>
    </xf>
    <xf numFmtId="3" fontId="1" fillId="33" borderId="174" xfId="0" applyNumberFormat="1" applyFont="1" applyFill="1" applyBorder="1" applyAlignment="1">
      <alignment horizontal="center" vertical="top"/>
    </xf>
    <xf numFmtId="0" fontId="1" fillId="0" borderId="193" xfId="0" applyFont="1" applyFill="1" applyBorder="1" applyAlignment="1">
      <alignment horizontal="center" vertical="top"/>
    </xf>
    <xf numFmtId="0" fontId="1" fillId="0" borderId="144" xfId="0" applyFont="1" applyFill="1" applyBorder="1" applyAlignment="1">
      <alignment horizontal="center" vertical="top"/>
    </xf>
    <xf numFmtId="0" fontId="1" fillId="0" borderId="150" xfId="0" applyFont="1" applyFill="1" applyBorder="1" applyAlignment="1">
      <alignment horizontal="center" vertical="top"/>
    </xf>
    <xf numFmtId="0" fontId="0" fillId="0" borderId="144" xfId="0" applyBorder="1" applyAlignment="1">
      <alignment vertical="center" wrapText="1"/>
    </xf>
    <xf numFmtId="0" fontId="0" fillId="0" borderId="144" xfId="0" applyBorder="1" applyAlignment="1">
      <alignment vertical="top" wrapText="1"/>
    </xf>
    <xf numFmtId="3" fontId="1" fillId="0" borderId="49" xfId="0" applyNumberFormat="1" applyFont="1" applyFill="1" applyBorder="1" applyAlignment="1">
      <alignment horizontal="center" vertical="top"/>
    </xf>
    <xf numFmtId="0" fontId="0" fillId="0" borderId="49" xfId="0" applyBorder="1" applyAlignment="1">
      <alignment vertical="center" wrapText="1"/>
    </xf>
    <xf numFmtId="0" fontId="0" fillId="0" borderId="49" xfId="0" applyBorder="1" applyAlignment="1">
      <alignment vertical="top" wrapText="1"/>
    </xf>
    <xf numFmtId="3" fontId="1" fillId="0" borderId="47" xfId="0" applyNumberFormat="1" applyFont="1" applyFill="1" applyBorder="1" applyAlignment="1">
      <alignment horizontal="center" vertical="top"/>
    </xf>
    <xf numFmtId="3" fontId="1" fillId="0" borderId="11" xfId="0" applyNumberFormat="1" applyFont="1" applyFill="1" applyBorder="1" applyAlignment="1">
      <alignment horizontal="center" vertical="top"/>
    </xf>
    <xf numFmtId="3" fontId="1" fillId="33" borderId="47" xfId="0" applyNumberFormat="1" applyFont="1" applyFill="1" applyBorder="1" applyAlignment="1">
      <alignment horizontal="center" vertical="top"/>
    </xf>
    <xf numFmtId="3" fontId="1" fillId="34" borderId="183" xfId="0" applyNumberFormat="1" applyFont="1" applyFill="1" applyBorder="1" applyAlignment="1">
      <alignment horizontal="center" vertical="top"/>
    </xf>
    <xf numFmtId="186" fontId="11" fillId="0" borderId="194" xfId="60" applyNumberFormat="1" applyFont="1" applyFill="1" applyBorder="1" applyAlignment="1">
      <alignment horizontal="center" vertical="top"/>
    </xf>
    <xf numFmtId="0" fontId="0" fillId="0" borderId="144" xfId="0" applyFill="1" applyBorder="1" applyAlignment="1">
      <alignment vertical="center" wrapText="1"/>
    </xf>
    <xf numFmtId="0" fontId="0" fillId="0" borderId="144" xfId="0" applyFill="1" applyBorder="1" applyAlignment="1">
      <alignment vertical="top" wrapText="1"/>
    </xf>
    <xf numFmtId="0" fontId="8" fillId="0" borderId="151" xfId="0" applyFont="1" applyFill="1" applyBorder="1" applyAlignment="1">
      <alignment horizontal="center" vertical="top"/>
    </xf>
    <xf numFmtId="0" fontId="11" fillId="0" borderId="149" xfId="0" applyFont="1" applyFill="1" applyBorder="1" applyAlignment="1">
      <alignment/>
    </xf>
    <xf numFmtId="186" fontId="11" fillId="0" borderId="49" xfId="60" applyNumberFormat="1" applyFont="1" applyFill="1" applyBorder="1" applyAlignment="1">
      <alignment horizontal="center" vertical="top"/>
    </xf>
    <xf numFmtId="0" fontId="0" fillId="0" borderId="49" xfId="0" applyFill="1" applyBorder="1" applyAlignment="1">
      <alignment vertical="center" wrapText="1"/>
    </xf>
    <xf numFmtId="0" fontId="0" fillId="0" borderId="49" xfId="0" applyFill="1" applyBorder="1" applyAlignment="1">
      <alignment vertical="top" wrapText="1"/>
    </xf>
    <xf numFmtId="0" fontId="8" fillId="35" borderId="13" xfId="0" applyFont="1" applyFill="1" applyBorder="1" applyAlignment="1">
      <alignment horizontal="center" vertical="center"/>
    </xf>
    <xf numFmtId="3" fontId="1" fillId="33" borderId="195" xfId="0" applyNumberFormat="1" applyFont="1" applyFill="1" applyBorder="1" applyAlignment="1">
      <alignment horizontal="center" vertical="top"/>
    </xf>
    <xf numFmtId="3" fontId="1" fillId="0" borderId="169" xfId="0" applyNumberFormat="1" applyFont="1" applyFill="1" applyBorder="1" applyAlignment="1">
      <alignment horizontal="center" vertical="top"/>
    </xf>
    <xf numFmtId="3" fontId="1" fillId="0" borderId="170" xfId="0" applyNumberFormat="1" applyFont="1" applyFill="1" applyBorder="1" applyAlignment="1">
      <alignment horizontal="center" vertical="top"/>
    </xf>
    <xf numFmtId="3" fontId="1" fillId="0" borderId="171" xfId="0" applyNumberFormat="1" applyFont="1" applyFill="1" applyBorder="1" applyAlignment="1">
      <alignment horizontal="center" vertical="top"/>
    </xf>
    <xf numFmtId="3" fontId="1" fillId="0" borderId="172" xfId="0" applyNumberFormat="1" applyFont="1" applyFill="1" applyBorder="1" applyAlignment="1">
      <alignment horizontal="center" vertical="top"/>
    </xf>
    <xf numFmtId="3" fontId="1" fillId="0" borderId="158" xfId="0" applyNumberFormat="1" applyFont="1" applyFill="1" applyBorder="1" applyAlignment="1">
      <alignment horizontal="center" vertical="top"/>
    </xf>
    <xf numFmtId="3" fontId="1" fillId="0" borderId="160" xfId="0" applyNumberFormat="1" applyFont="1" applyFill="1" applyBorder="1" applyAlignment="1">
      <alignment horizontal="center" vertical="top"/>
    </xf>
    <xf numFmtId="3" fontId="1" fillId="33" borderId="100" xfId="0" applyNumberFormat="1" applyFont="1" applyFill="1" applyBorder="1" applyAlignment="1">
      <alignment horizontal="center" vertical="top"/>
    </xf>
    <xf numFmtId="0" fontId="0" fillId="0" borderId="155" xfId="0" applyFill="1" applyBorder="1" applyAlignment="1">
      <alignment/>
    </xf>
    <xf numFmtId="0" fontId="0" fillId="0" borderId="155" xfId="0" applyBorder="1" applyAlignment="1">
      <alignment/>
    </xf>
    <xf numFmtId="0" fontId="8" fillId="0" borderId="151" xfId="0" applyFont="1" applyBorder="1" applyAlignment="1">
      <alignment horizontal="center"/>
    </xf>
    <xf numFmtId="0" fontId="8" fillId="0" borderId="196" xfId="0" applyFont="1" applyBorder="1" applyAlignment="1">
      <alignment horizontal="center"/>
    </xf>
    <xf numFmtId="0" fontId="8" fillId="0" borderId="197" xfId="0" applyFont="1" applyBorder="1" applyAlignment="1">
      <alignment horizontal="center"/>
    </xf>
    <xf numFmtId="0" fontId="8" fillId="0" borderId="198" xfId="0" applyFont="1" applyBorder="1" applyAlignment="1">
      <alignment horizontal="center"/>
    </xf>
    <xf numFmtId="0" fontId="9" fillId="34" borderId="0" xfId="0" applyFont="1" applyFill="1" applyAlignment="1">
      <alignment/>
    </xf>
    <xf numFmtId="0" fontId="9" fillId="34" borderId="199" xfId="0" applyFont="1" applyFill="1" applyBorder="1" applyAlignment="1">
      <alignment/>
    </xf>
    <xf numFmtId="0" fontId="9" fillId="34" borderId="200" xfId="0" applyFont="1" applyFill="1" applyBorder="1" applyAlignment="1">
      <alignment/>
    </xf>
    <xf numFmtId="0" fontId="9" fillId="0" borderId="177" xfId="0" applyFont="1" applyBorder="1" applyAlignment="1">
      <alignment vertical="top" wrapText="1"/>
    </xf>
    <xf numFmtId="0" fontId="9" fillId="0" borderId="178" xfId="0" applyFont="1" applyBorder="1" applyAlignment="1">
      <alignment vertical="top" wrapText="1"/>
    </xf>
    <xf numFmtId="0" fontId="9" fillId="0" borderId="201" xfId="0" applyFont="1" applyBorder="1" applyAlignment="1">
      <alignment vertical="top" wrapText="1"/>
    </xf>
    <xf numFmtId="0" fontId="9" fillId="0" borderId="180" xfId="0" applyFont="1" applyBorder="1" applyAlignment="1">
      <alignment vertical="top" wrapText="1"/>
    </xf>
    <xf numFmtId="0" fontId="9" fillId="0" borderId="149" xfId="0" applyFont="1" applyBorder="1" applyAlignment="1">
      <alignment/>
    </xf>
    <xf numFmtId="0" fontId="9" fillId="34" borderId="151" xfId="0" applyFont="1" applyFill="1" applyBorder="1" applyAlignment="1">
      <alignment/>
    </xf>
    <xf numFmtId="0" fontId="9" fillId="34" borderId="49" xfId="0" applyFont="1" applyFill="1" applyBorder="1" applyAlignment="1">
      <alignment horizontal="center"/>
    </xf>
    <xf numFmtId="0" fontId="9" fillId="33" borderId="49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" fillId="36" borderId="10" xfId="0" applyFont="1" applyFill="1" applyBorder="1" applyAlignment="1">
      <alignment horizontal="center" vertical="top"/>
    </xf>
    <xf numFmtId="186" fontId="1" fillId="34" borderId="35" xfId="60" applyNumberFormat="1" applyFont="1" applyFill="1" applyBorder="1" applyAlignment="1">
      <alignment horizontal="center" vertical="top"/>
    </xf>
    <xf numFmtId="0" fontId="20" fillId="0" borderId="0" xfId="0" applyFont="1" applyFill="1" applyBorder="1" applyAlignment="1">
      <alignment horizontal="center" vertical="top"/>
    </xf>
    <xf numFmtId="0" fontId="1" fillId="0" borderId="155" xfId="0" applyFont="1" applyBorder="1" applyAlignment="1">
      <alignment horizontal="center" vertical="top"/>
    </xf>
    <xf numFmtId="186" fontId="9" fillId="34" borderId="38" xfId="60" applyNumberFormat="1" applyFont="1" applyFill="1" applyBorder="1" applyAlignment="1">
      <alignment horizontal="center" vertical="top"/>
    </xf>
    <xf numFmtId="0" fontId="9" fillId="34" borderId="0" xfId="0" applyFont="1" applyFill="1" applyBorder="1" applyAlignment="1">
      <alignment horizontal="center"/>
    </xf>
    <xf numFmtId="0" fontId="8" fillId="35" borderId="0" xfId="0" applyFont="1" applyFill="1" applyBorder="1" applyAlignment="1">
      <alignment horizontal="center" vertical="center"/>
    </xf>
    <xf numFmtId="3" fontId="1" fillId="34" borderId="192" xfId="0" applyNumberFormat="1" applyFont="1" applyFill="1" applyBorder="1" applyAlignment="1">
      <alignment horizontal="center" vertical="top"/>
    </xf>
    <xf numFmtId="3" fontId="1" fillId="33" borderId="202" xfId="0" applyNumberFormat="1" applyFont="1" applyFill="1" applyBorder="1" applyAlignment="1">
      <alignment horizontal="center" vertical="top"/>
    </xf>
    <xf numFmtId="3" fontId="1" fillId="33" borderId="203" xfId="0" applyNumberFormat="1" applyFont="1" applyFill="1" applyBorder="1" applyAlignment="1">
      <alignment horizontal="center" vertical="top"/>
    </xf>
    <xf numFmtId="3" fontId="1" fillId="33" borderId="64" xfId="0" applyNumberFormat="1" applyFont="1" applyFill="1" applyBorder="1" applyAlignment="1">
      <alignment horizontal="center" vertical="top"/>
    </xf>
    <xf numFmtId="3" fontId="1" fillId="34" borderId="204" xfId="0" applyNumberFormat="1" applyFont="1" applyFill="1" applyBorder="1" applyAlignment="1">
      <alignment horizontal="center" vertical="top"/>
    </xf>
    <xf numFmtId="3" fontId="1" fillId="34" borderId="205" xfId="0" applyNumberFormat="1" applyFont="1" applyFill="1" applyBorder="1" applyAlignment="1">
      <alignment horizontal="center" vertical="top"/>
    </xf>
    <xf numFmtId="3" fontId="1" fillId="34" borderId="206" xfId="0" applyNumberFormat="1" applyFont="1" applyFill="1" applyBorder="1" applyAlignment="1">
      <alignment horizontal="center" vertical="top"/>
    </xf>
    <xf numFmtId="3" fontId="1" fillId="33" borderId="207" xfId="0" applyNumberFormat="1" applyFont="1" applyFill="1" applyBorder="1" applyAlignment="1">
      <alignment horizontal="center" vertical="top"/>
    </xf>
    <xf numFmtId="0" fontId="9" fillId="34" borderId="47" xfId="0" applyFont="1" applyFill="1" applyBorder="1" applyAlignment="1">
      <alignment horizontal="center"/>
    </xf>
    <xf numFmtId="0" fontId="9" fillId="34" borderId="11" xfId="0" applyFont="1" applyFill="1" applyBorder="1" applyAlignment="1">
      <alignment horizontal="center"/>
    </xf>
    <xf numFmtId="0" fontId="9" fillId="33" borderId="67" xfId="0" applyFont="1" applyFill="1" applyBorder="1" applyAlignment="1">
      <alignment horizontal="center"/>
    </xf>
    <xf numFmtId="0" fontId="9" fillId="34" borderId="65" xfId="0" applyFont="1" applyFill="1" applyBorder="1" applyAlignment="1">
      <alignment horizontal="center"/>
    </xf>
    <xf numFmtId="0" fontId="9" fillId="33" borderId="51" xfId="0" applyNumberFormat="1" applyFont="1" applyFill="1" applyBorder="1" applyAlignment="1">
      <alignment horizontal="center" vertical="top"/>
    </xf>
    <xf numFmtId="0" fontId="9" fillId="34" borderId="0" xfId="0" applyFont="1" applyFill="1" applyBorder="1" applyAlignment="1">
      <alignment/>
    </xf>
    <xf numFmtId="0" fontId="1" fillId="36" borderId="10" xfId="0" applyFont="1" applyFill="1" applyBorder="1" applyAlignment="1">
      <alignment vertical="top"/>
    </xf>
    <xf numFmtId="0" fontId="9" fillId="36" borderId="10" xfId="0" applyFont="1" applyFill="1" applyBorder="1" applyAlignment="1">
      <alignment/>
    </xf>
    <xf numFmtId="0" fontId="9" fillId="34" borderId="156" xfId="0" applyFont="1" applyFill="1" applyBorder="1" applyAlignment="1">
      <alignment horizontal="right" vertical="top"/>
    </xf>
    <xf numFmtId="0" fontId="8" fillId="0" borderId="146" xfId="0" applyFont="1" applyBorder="1" applyAlignment="1">
      <alignment horizontal="center"/>
    </xf>
    <xf numFmtId="3" fontId="1" fillId="36" borderId="19" xfId="0" applyNumberFormat="1" applyFont="1" applyFill="1" applyBorder="1" applyAlignment="1">
      <alignment horizontal="center" vertical="top"/>
    </xf>
    <xf numFmtId="3" fontId="1" fillId="36" borderId="10" xfId="0" applyNumberFormat="1" applyFont="1" applyFill="1" applyBorder="1" applyAlignment="1">
      <alignment horizontal="center" vertical="top"/>
    </xf>
    <xf numFmtId="0" fontId="31" fillId="0" borderId="0" xfId="0" applyFont="1" applyAlignment="1">
      <alignment/>
    </xf>
    <xf numFmtId="0" fontId="8" fillId="34" borderId="0" xfId="0" applyFont="1" applyFill="1" applyAlignment="1">
      <alignment/>
    </xf>
    <xf numFmtId="0" fontId="8" fillId="0" borderId="0" xfId="0" applyFont="1" applyAlignment="1">
      <alignment/>
    </xf>
    <xf numFmtId="0" fontId="1" fillId="0" borderId="48" xfId="0" applyFont="1" applyFill="1" applyBorder="1" applyAlignment="1">
      <alignment horizontal="center" vertical="top"/>
    </xf>
    <xf numFmtId="0" fontId="1" fillId="0" borderId="66" xfId="0" applyFont="1" applyFill="1" applyBorder="1" applyAlignment="1">
      <alignment horizontal="center" vertical="top"/>
    </xf>
    <xf numFmtId="0" fontId="1" fillId="0" borderId="67" xfId="0" applyFont="1" applyFill="1" applyBorder="1" applyAlignment="1">
      <alignment horizontal="center" vertical="top"/>
    </xf>
    <xf numFmtId="0" fontId="1" fillId="0" borderId="46" xfId="0" applyFont="1" applyFill="1" applyBorder="1" applyAlignment="1">
      <alignment horizontal="center" vertical="top"/>
    </xf>
    <xf numFmtId="0" fontId="1" fillId="33" borderId="64" xfId="0" applyFont="1" applyFill="1" applyBorder="1" applyAlignment="1">
      <alignment horizontal="center" vertical="top"/>
    </xf>
    <xf numFmtId="0" fontId="1" fillId="33" borderId="66" xfId="0" applyFont="1" applyFill="1" applyBorder="1" applyAlignment="1">
      <alignment horizontal="center" vertical="top"/>
    </xf>
    <xf numFmtId="0" fontId="8" fillId="35" borderId="60" xfId="0" applyFont="1" applyFill="1" applyBorder="1" applyAlignment="1">
      <alignment horizontal="center" vertical="center"/>
    </xf>
    <xf numFmtId="186" fontId="1" fillId="0" borderId="12" xfId="60" applyNumberFormat="1" applyFont="1" applyFill="1" applyBorder="1" applyAlignment="1">
      <alignment horizontal="center" vertical="top"/>
    </xf>
    <xf numFmtId="186" fontId="0" fillId="0" borderId="12" xfId="60" applyNumberFormat="1" applyFont="1" applyFill="1" applyBorder="1" applyAlignment="1">
      <alignment horizontal="center" vertical="top"/>
    </xf>
    <xf numFmtId="0" fontId="1" fillId="33" borderId="50" xfId="0" applyFont="1" applyFill="1" applyBorder="1" applyAlignment="1">
      <alignment/>
    </xf>
    <xf numFmtId="0" fontId="1" fillId="33" borderId="67" xfId="0" applyFont="1" applyFill="1" applyBorder="1" applyAlignment="1">
      <alignment/>
    </xf>
    <xf numFmtId="0" fontId="1" fillId="0" borderId="61" xfId="0" applyFont="1" applyBorder="1" applyAlignment="1">
      <alignment/>
    </xf>
    <xf numFmtId="0" fontId="1" fillId="0" borderId="66" xfId="0" applyFont="1" applyBorder="1" applyAlignment="1">
      <alignment/>
    </xf>
    <xf numFmtId="0" fontId="1" fillId="0" borderId="48" xfId="0" applyFont="1" applyBorder="1" applyAlignment="1">
      <alignment/>
    </xf>
    <xf numFmtId="0" fontId="1" fillId="0" borderId="46" xfId="0" applyFont="1" applyBorder="1" applyAlignment="1">
      <alignment/>
    </xf>
    <xf numFmtId="0" fontId="1" fillId="33" borderId="48" xfId="0" applyFont="1" applyFill="1" applyBorder="1" applyAlignment="1">
      <alignment/>
    </xf>
    <xf numFmtId="0" fontId="1" fillId="0" borderId="148" xfId="0" applyFont="1" applyBorder="1" applyAlignment="1">
      <alignment/>
    </xf>
    <xf numFmtId="0" fontId="22" fillId="36" borderId="208" xfId="0" applyFont="1" applyFill="1" applyBorder="1" applyAlignment="1">
      <alignment/>
    </xf>
    <xf numFmtId="0" fontId="8" fillId="34" borderId="146" xfId="0" applyFont="1" applyFill="1" applyBorder="1" applyAlignment="1">
      <alignment/>
    </xf>
    <xf numFmtId="0" fontId="8" fillId="35" borderId="83" xfId="0" applyFont="1" applyFill="1" applyBorder="1" applyAlignment="1">
      <alignment/>
    </xf>
    <xf numFmtId="0" fontId="8" fillId="35" borderId="150" xfId="0" applyFont="1" applyFill="1" applyBorder="1" applyAlignment="1">
      <alignment/>
    </xf>
    <xf numFmtId="0" fontId="8" fillId="0" borderId="149" xfId="0" applyFont="1" applyBorder="1" applyAlignment="1">
      <alignment/>
    </xf>
    <xf numFmtId="0" fontId="8" fillId="0" borderId="143" xfId="0" applyFont="1" applyBorder="1" applyAlignment="1">
      <alignment/>
    </xf>
    <xf numFmtId="0" fontId="22" fillId="0" borderId="143" xfId="0" applyFont="1" applyBorder="1" applyAlignment="1">
      <alignment/>
    </xf>
    <xf numFmtId="0" fontId="8" fillId="0" borderId="144" xfId="0" applyFont="1" applyBorder="1" applyAlignment="1">
      <alignment/>
    </xf>
    <xf numFmtId="3" fontId="1" fillId="33" borderId="67" xfId="0" applyNumberFormat="1" applyFont="1" applyFill="1" applyBorder="1" applyAlignment="1">
      <alignment/>
    </xf>
    <xf numFmtId="3" fontId="1" fillId="0" borderId="66" xfId="0" applyNumberFormat="1" applyFont="1" applyBorder="1" applyAlignment="1">
      <alignment/>
    </xf>
    <xf numFmtId="3" fontId="1" fillId="0" borderId="174" xfId="0" applyNumberFormat="1" applyFont="1" applyFill="1" applyBorder="1" applyAlignment="1">
      <alignment horizontal="center" vertical="top"/>
    </xf>
    <xf numFmtId="3" fontId="1" fillId="0" borderId="159" xfId="0" applyNumberFormat="1" applyFont="1" applyFill="1" applyBorder="1" applyAlignment="1">
      <alignment horizontal="center" vertical="top"/>
    </xf>
    <xf numFmtId="3" fontId="1" fillId="0" borderId="100" xfId="0" applyNumberFormat="1" applyFont="1" applyFill="1" applyBorder="1" applyAlignment="1">
      <alignment horizontal="center" vertical="top"/>
    </xf>
    <xf numFmtId="0" fontId="1" fillId="0" borderId="99" xfId="0" applyFont="1" applyFill="1" applyBorder="1" applyAlignment="1">
      <alignment horizontal="center" vertical="top"/>
    </xf>
    <xf numFmtId="0" fontId="1" fillId="0" borderId="159" xfId="0" applyFont="1" applyFill="1" applyBorder="1" applyAlignment="1">
      <alignment horizontal="center" vertical="top"/>
    </xf>
    <xf numFmtId="0" fontId="0" fillId="0" borderId="148" xfId="0" applyBorder="1" applyAlignment="1">
      <alignment vertical="center" wrapText="1"/>
    </xf>
    <xf numFmtId="0" fontId="1" fillId="35" borderId="49" xfId="0" applyFont="1" applyFill="1" applyBorder="1" applyAlignment="1">
      <alignment horizontal="center" vertical="top"/>
    </xf>
    <xf numFmtId="0" fontId="8" fillId="35" borderId="11" xfId="0" applyFont="1" applyFill="1" applyBorder="1" applyAlignment="1">
      <alignment horizontal="center" vertical="center"/>
    </xf>
    <xf numFmtId="3" fontId="1" fillId="33" borderId="11" xfId="0" applyNumberFormat="1" applyFont="1" applyFill="1" applyBorder="1" applyAlignment="1">
      <alignment horizontal="center" vertical="top"/>
    </xf>
    <xf numFmtId="0" fontId="1" fillId="0" borderId="146" xfId="0" applyFont="1" applyFill="1" applyBorder="1" applyAlignment="1">
      <alignment horizontal="center" vertical="top"/>
    </xf>
    <xf numFmtId="0" fontId="15" fillId="36" borderId="208" xfId="0" applyFont="1" applyFill="1" applyBorder="1" applyAlignment="1">
      <alignment horizontal="center" vertical="top"/>
    </xf>
    <xf numFmtId="0" fontId="8" fillId="35" borderId="47" xfId="0" applyFont="1" applyFill="1" applyBorder="1" applyAlignment="1">
      <alignment horizontal="center" vertical="center"/>
    </xf>
    <xf numFmtId="0" fontId="8" fillId="0" borderId="146" xfId="0" applyFont="1" applyFill="1" applyBorder="1" applyAlignment="1">
      <alignment horizontal="center" vertical="top"/>
    </xf>
    <xf numFmtId="0" fontId="0" fillId="36" borderId="208" xfId="0" applyFill="1" applyBorder="1" applyAlignment="1">
      <alignment/>
    </xf>
    <xf numFmtId="0" fontId="1" fillId="0" borderId="49" xfId="0" applyFont="1" applyFill="1" applyBorder="1" applyAlignment="1">
      <alignment horizontal="center" vertical="center"/>
    </xf>
    <xf numFmtId="0" fontId="8" fillId="35" borderId="11" xfId="0" applyFont="1" applyFill="1" applyBorder="1" applyAlignment="1">
      <alignment horizontal="center" vertical="top"/>
    </xf>
    <xf numFmtId="0" fontId="1" fillId="33" borderId="67" xfId="0" applyFont="1" applyFill="1" applyBorder="1" applyAlignment="1">
      <alignment horizontal="center" vertical="center"/>
    </xf>
    <xf numFmtId="3" fontId="8" fillId="0" borderId="47" xfId="0" applyNumberFormat="1" applyFont="1" applyFill="1" applyBorder="1" applyAlignment="1">
      <alignment horizontal="center" vertical="top"/>
    </xf>
    <xf numFmtId="3" fontId="8" fillId="33" borderId="51" xfId="0" applyNumberFormat="1" applyFont="1" applyFill="1" applyBorder="1" applyAlignment="1">
      <alignment horizontal="center" vertical="top"/>
    </xf>
    <xf numFmtId="3" fontId="8" fillId="33" borderId="160" xfId="0" applyNumberFormat="1" applyFont="1" applyFill="1" applyBorder="1" applyAlignment="1">
      <alignment horizontal="center" vertical="top"/>
    </xf>
    <xf numFmtId="3" fontId="8" fillId="0" borderId="145" xfId="0" applyNumberFormat="1" applyFont="1" applyFill="1" applyBorder="1" applyAlignment="1">
      <alignment horizontal="center" vertical="top"/>
    </xf>
    <xf numFmtId="186" fontId="11" fillId="0" borderId="145" xfId="60" applyNumberFormat="1" applyFont="1" applyFill="1" applyBorder="1" applyAlignment="1">
      <alignment horizontal="center" vertical="top"/>
    </xf>
    <xf numFmtId="186" fontId="0" fillId="0" borderId="49" xfId="60" applyNumberFormat="1" applyFont="1" applyFill="1" applyBorder="1" applyAlignment="1">
      <alignment horizontal="center" vertical="top"/>
    </xf>
    <xf numFmtId="0" fontId="8" fillId="35" borderId="49" xfId="0" applyFont="1" applyFill="1" applyBorder="1" applyAlignment="1">
      <alignment/>
    </xf>
    <xf numFmtId="0" fontId="8" fillId="35" borderId="144" xfId="0" applyFont="1" applyFill="1" applyBorder="1" applyAlignment="1">
      <alignment/>
    </xf>
    <xf numFmtId="3" fontId="1" fillId="0" borderId="99" xfId="0" applyNumberFormat="1" applyFont="1" applyBorder="1" applyAlignment="1">
      <alignment horizontal="center"/>
    </xf>
    <xf numFmtId="3" fontId="1" fillId="33" borderId="140" xfId="0" applyNumberFormat="1" applyFont="1" applyFill="1" applyBorder="1" applyAlignment="1">
      <alignment horizontal="center"/>
    </xf>
    <xf numFmtId="0" fontId="1" fillId="0" borderId="174" xfId="0" applyFont="1" applyBorder="1" applyAlignment="1">
      <alignment horizontal="center"/>
    </xf>
    <xf numFmtId="0" fontId="1" fillId="0" borderId="159" xfId="0" applyFont="1" applyBorder="1" applyAlignment="1">
      <alignment horizontal="center"/>
    </xf>
    <xf numFmtId="0" fontId="1" fillId="33" borderId="159" xfId="0" applyFont="1" applyFill="1" applyBorder="1" applyAlignment="1">
      <alignment horizontal="center"/>
    </xf>
    <xf numFmtId="0" fontId="1" fillId="0" borderId="49" xfId="0" applyFont="1" applyBorder="1" applyAlignment="1">
      <alignment/>
    </xf>
    <xf numFmtId="0" fontId="1" fillId="0" borderId="64" xfId="0" applyFont="1" applyBorder="1" applyAlignment="1">
      <alignment/>
    </xf>
    <xf numFmtId="0" fontId="1" fillId="0" borderId="47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65" xfId="0" applyFont="1" applyBorder="1" applyAlignment="1">
      <alignment/>
    </xf>
    <xf numFmtId="0" fontId="1" fillId="33" borderId="49" xfId="0" applyFont="1" applyFill="1" applyBorder="1" applyAlignment="1">
      <alignment/>
    </xf>
    <xf numFmtId="0" fontId="1" fillId="33" borderId="51" xfId="0" applyFont="1" applyFill="1" applyBorder="1" applyAlignment="1">
      <alignment/>
    </xf>
    <xf numFmtId="0" fontId="8" fillId="0" borderId="151" xfId="0" applyFont="1" applyBorder="1" applyAlignment="1">
      <alignment/>
    </xf>
    <xf numFmtId="0" fontId="8" fillId="36" borderId="209" xfId="0" applyFont="1" applyFill="1" applyBorder="1" applyAlignment="1">
      <alignment/>
    </xf>
    <xf numFmtId="0" fontId="9" fillId="33" borderId="159" xfId="0" applyFont="1" applyFill="1" applyBorder="1" applyAlignment="1">
      <alignment horizontal="center"/>
    </xf>
    <xf numFmtId="0" fontId="9" fillId="34" borderId="174" xfId="0" applyFont="1" applyFill="1" applyBorder="1" applyAlignment="1">
      <alignment horizontal="center"/>
    </xf>
    <xf numFmtId="0" fontId="9" fillId="34" borderId="159" xfId="0" applyFont="1" applyFill="1" applyBorder="1" applyAlignment="1">
      <alignment horizontal="center"/>
    </xf>
    <xf numFmtId="0" fontId="9" fillId="34" borderId="100" xfId="0" applyFont="1" applyFill="1" applyBorder="1" applyAlignment="1">
      <alignment horizontal="center"/>
    </xf>
    <xf numFmtId="0" fontId="9" fillId="33" borderId="140" xfId="0" applyFont="1" applyFill="1" applyBorder="1" applyAlignment="1">
      <alignment horizontal="center"/>
    </xf>
    <xf numFmtId="0" fontId="9" fillId="34" borderId="99" xfId="0" applyFont="1" applyFill="1" applyBorder="1" applyAlignment="1">
      <alignment horizontal="center"/>
    </xf>
    <xf numFmtId="0" fontId="9" fillId="33" borderId="174" xfId="0" applyFont="1" applyFill="1" applyBorder="1" applyAlignment="1">
      <alignment horizontal="center"/>
    </xf>
    <xf numFmtId="0" fontId="9" fillId="33" borderId="159" xfId="0" applyFont="1" applyFill="1" applyBorder="1" applyAlignment="1">
      <alignment horizontal="center"/>
    </xf>
    <xf numFmtId="0" fontId="9" fillId="33" borderId="160" xfId="0" applyFont="1" applyFill="1" applyBorder="1" applyAlignment="1">
      <alignment horizontal="center"/>
    </xf>
    <xf numFmtId="0" fontId="8" fillId="35" borderId="64" xfId="0" applyFont="1" applyFill="1" applyBorder="1" applyAlignment="1">
      <alignment/>
    </xf>
    <xf numFmtId="0" fontId="0" fillId="34" borderId="48" xfId="0" applyFill="1" applyBorder="1" applyAlignment="1">
      <alignment/>
    </xf>
    <xf numFmtId="0" fontId="9" fillId="34" borderId="12" xfId="0" applyFont="1" applyFill="1" applyBorder="1" applyAlignment="1">
      <alignment horizontal="right" vertical="top"/>
    </xf>
    <xf numFmtId="0" fontId="9" fillId="33" borderId="67" xfId="0" applyFont="1" applyFill="1" applyBorder="1" applyAlignment="1">
      <alignment horizontal="center"/>
    </xf>
    <xf numFmtId="0" fontId="9" fillId="34" borderId="47" xfId="0" applyFont="1" applyFill="1" applyBorder="1" applyAlignment="1">
      <alignment horizontal="center"/>
    </xf>
    <xf numFmtId="0" fontId="9" fillId="34" borderId="49" xfId="0" applyFont="1" applyFill="1" applyBorder="1" applyAlignment="1">
      <alignment horizontal="center"/>
    </xf>
    <xf numFmtId="0" fontId="9" fillId="34" borderId="11" xfId="0" applyFont="1" applyFill="1" applyBorder="1" applyAlignment="1">
      <alignment horizontal="center"/>
    </xf>
    <xf numFmtId="0" fontId="9" fillId="34" borderId="65" xfId="0" applyFont="1" applyFill="1" applyBorder="1" applyAlignment="1">
      <alignment horizontal="center"/>
    </xf>
    <xf numFmtId="0" fontId="9" fillId="33" borderId="67" xfId="0" applyNumberFormat="1" applyFont="1" applyFill="1" applyBorder="1" applyAlignment="1">
      <alignment horizontal="center"/>
    </xf>
    <xf numFmtId="0" fontId="9" fillId="33" borderId="47" xfId="0" applyFont="1" applyFill="1" applyBorder="1" applyAlignment="1">
      <alignment horizontal="center"/>
    </xf>
    <xf numFmtId="0" fontId="9" fillId="33" borderId="51" xfId="0" applyFont="1" applyFill="1" applyBorder="1" applyAlignment="1">
      <alignment horizontal="center"/>
    </xf>
    <xf numFmtId="0" fontId="9" fillId="33" borderId="192" xfId="0" applyNumberFormat="1" applyFont="1" applyFill="1" applyBorder="1" applyAlignment="1">
      <alignment horizontal="center"/>
    </xf>
    <xf numFmtId="0" fontId="11" fillId="35" borderId="48" xfId="0" applyFont="1" applyFill="1" applyBorder="1" applyAlignment="1">
      <alignment/>
    </xf>
    <xf numFmtId="0" fontId="27" fillId="35" borderId="35" xfId="53" applyFont="1" applyFill="1" applyBorder="1" applyAlignment="1" applyProtection="1">
      <alignment horizontal="center" vertical="center"/>
      <protection/>
    </xf>
    <xf numFmtId="0" fontId="8" fillId="35" borderId="1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36" borderId="18" xfId="0" applyFont="1" applyFill="1" applyBorder="1" applyAlignment="1">
      <alignment/>
    </xf>
    <xf numFmtId="0" fontId="1" fillId="36" borderId="19" xfId="0" applyFont="1" applyFill="1" applyBorder="1" applyAlignment="1">
      <alignment/>
    </xf>
    <xf numFmtId="3" fontId="1" fillId="0" borderId="95" xfId="0" applyNumberFormat="1" applyFont="1" applyBorder="1" applyAlignment="1">
      <alignment/>
    </xf>
    <xf numFmtId="0" fontId="2" fillId="33" borderId="67" xfId="0" applyFont="1" applyFill="1" applyBorder="1" applyAlignment="1">
      <alignment/>
    </xf>
    <xf numFmtId="0" fontId="1" fillId="0" borderId="67" xfId="0" applyFont="1" applyBorder="1" applyAlignment="1">
      <alignment/>
    </xf>
    <xf numFmtId="3" fontId="1" fillId="33" borderId="63" xfId="0" applyNumberFormat="1" applyFont="1" applyFill="1" applyBorder="1" applyAlignment="1">
      <alignment/>
    </xf>
    <xf numFmtId="3" fontId="1" fillId="33" borderId="140" xfId="0" applyNumberFormat="1" applyFont="1" applyFill="1" applyBorder="1" applyAlignment="1">
      <alignment/>
    </xf>
    <xf numFmtId="0" fontId="5" fillId="0" borderId="0" xfId="53" applyAlignment="1" applyProtection="1">
      <alignment horizontal="left"/>
      <protection/>
    </xf>
    <xf numFmtId="0" fontId="5" fillId="0" borderId="0" xfId="53" applyFill="1" applyAlignment="1" applyProtection="1">
      <alignment horizontal="left" vertical="top"/>
      <protection/>
    </xf>
    <xf numFmtId="0" fontId="5" fillId="0" borderId="0" xfId="53" applyFont="1" applyFill="1" applyAlignment="1" applyProtection="1">
      <alignment horizontal="left" vertical="top"/>
      <protection/>
    </xf>
    <xf numFmtId="0" fontId="5" fillId="0" borderId="0" xfId="53" applyFont="1" applyAlignment="1" applyProtection="1">
      <alignment horizontal="left"/>
      <protection/>
    </xf>
    <xf numFmtId="0" fontId="20" fillId="0" borderId="0" xfId="0" applyFont="1" applyBorder="1" applyAlignment="1">
      <alignment vertical="top" wrapText="1"/>
    </xf>
    <xf numFmtId="0" fontId="21" fillId="0" borderId="0" xfId="0" applyFont="1" applyBorder="1" applyAlignment="1">
      <alignment vertical="top" wrapText="1"/>
    </xf>
    <xf numFmtId="0" fontId="1" fillId="0" borderId="128" xfId="0" applyFont="1" applyBorder="1" applyAlignment="1">
      <alignment vertical="center" wrapText="1"/>
    </xf>
    <xf numFmtId="0" fontId="1" fillId="0" borderId="129" xfId="0" applyFont="1" applyBorder="1" applyAlignment="1">
      <alignment vertical="center" wrapText="1"/>
    </xf>
    <xf numFmtId="0" fontId="20" fillId="0" borderId="24" xfId="0" applyFont="1" applyBorder="1" applyAlignment="1">
      <alignment vertical="top" wrapText="1"/>
    </xf>
    <xf numFmtId="0" fontId="21" fillId="0" borderId="40" xfId="0" applyFont="1" applyBorder="1" applyAlignment="1">
      <alignment vertical="top" wrapText="1"/>
    </xf>
    <xf numFmtId="0" fontId="20" fillId="0" borderId="35" xfId="0" applyFont="1" applyBorder="1" applyAlignment="1">
      <alignment vertical="top" wrapText="1"/>
    </xf>
    <xf numFmtId="0" fontId="21" fillId="0" borderId="35" xfId="0" applyFont="1" applyBorder="1" applyAlignment="1">
      <alignment vertical="top" wrapText="1"/>
    </xf>
    <xf numFmtId="0" fontId="1" fillId="0" borderId="22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1" fillId="0" borderId="24" xfId="0" applyFont="1" applyBorder="1" applyAlignment="1">
      <alignment horizontal="left" vertical="top" wrapText="1"/>
    </xf>
    <xf numFmtId="0" fontId="1" fillId="0" borderId="40" xfId="0" applyFont="1" applyBorder="1" applyAlignment="1">
      <alignment horizontal="left" vertical="top" wrapText="1"/>
    </xf>
    <xf numFmtId="0" fontId="1" fillId="0" borderId="25" xfId="0" applyFont="1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0" fillId="0" borderId="54" xfId="0" applyBorder="1" applyAlignment="1">
      <alignment vertical="top" wrapText="1"/>
    </xf>
    <xf numFmtId="0" fontId="1" fillId="0" borderId="24" xfId="0" applyFont="1" applyBorder="1" applyAlignment="1">
      <alignment vertical="top" wrapText="1"/>
    </xf>
    <xf numFmtId="0" fontId="0" fillId="0" borderId="40" xfId="0" applyBorder="1" applyAlignment="1">
      <alignment vertical="top" wrapText="1"/>
    </xf>
    <xf numFmtId="0" fontId="0" fillId="0" borderId="56" xfId="0" applyBorder="1" applyAlignment="1">
      <alignment vertical="top" wrapText="1"/>
    </xf>
    <xf numFmtId="0" fontId="1" fillId="0" borderId="128" xfId="0" applyFont="1" applyBorder="1" applyAlignment="1">
      <alignment horizontal="left" vertical="center" wrapText="1"/>
    </xf>
    <xf numFmtId="0" fontId="1" fillId="0" borderId="129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20" fillId="0" borderId="22" xfId="0" applyFont="1" applyBorder="1" applyAlignment="1">
      <alignment horizontal="left" vertical="top" wrapText="1"/>
    </xf>
    <xf numFmtId="0" fontId="20" fillId="0" borderId="23" xfId="0" applyFont="1" applyBorder="1" applyAlignment="1">
      <alignment horizontal="left" vertical="top" wrapText="1"/>
    </xf>
    <xf numFmtId="0" fontId="20" fillId="0" borderId="24" xfId="0" applyFont="1" applyBorder="1" applyAlignment="1">
      <alignment horizontal="left" vertical="top" wrapText="1"/>
    </xf>
    <xf numFmtId="0" fontId="20" fillId="0" borderId="40" xfId="0" applyFont="1" applyBorder="1" applyAlignment="1">
      <alignment horizontal="left" vertical="top" wrapText="1"/>
    </xf>
    <xf numFmtId="0" fontId="1" fillId="36" borderId="10" xfId="0" applyFont="1" applyFill="1" applyBorder="1" applyAlignment="1">
      <alignment horizontal="center" vertical="top"/>
    </xf>
    <xf numFmtId="0" fontId="1" fillId="0" borderId="128" xfId="0" applyFont="1" applyBorder="1" applyAlignment="1">
      <alignment horizontal="left" vertical="top" wrapText="1"/>
    </xf>
    <xf numFmtId="0" fontId="1" fillId="0" borderId="129" xfId="0" applyFont="1" applyBorder="1" applyAlignment="1">
      <alignment horizontal="left" vertical="top" wrapText="1"/>
    </xf>
    <xf numFmtId="0" fontId="1" fillId="0" borderId="56" xfId="0" applyFont="1" applyBorder="1" applyAlignment="1">
      <alignment horizontal="left" vertical="top" wrapText="1"/>
    </xf>
    <xf numFmtId="0" fontId="1" fillId="0" borderId="210" xfId="0" applyFont="1" applyBorder="1" applyAlignment="1">
      <alignment horizontal="left" vertical="top" wrapText="1"/>
    </xf>
    <xf numFmtId="0" fontId="1" fillId="0" borderId="55" xfId="0" applyFont="1" applyBorder="1" applyAlignment="1">
      <alignment horizontal="left" vertical="top" wrapText="1"/>
    </xf>
    <xf numFmtId="0" fontId="28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AB9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Indice" /><Relationship Id="rId2" Type="http://schemas.openxmlformats.org/officeDocument/2006/relationships/hyperlink" Target="#Indice" /><Relationship Id="rId3" Type="http://schemas.openxmlformats.org/officeDocument/2006/relationships/hyperlink" Target="#Indice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Indice" /><Relationship Id="rId2" Type="http://schemas.openxmlformats.org/officeDocument/2006/relationships/hyperlink" Target="#Indice" /><Relationship Id="rId3" Type="http://schemas.openxmlformats.org/officeDocument/2006/relationships/hyperlink" Target="#Indice" /><Relationship Id="rId4" Type="http://schemas.openxmlformats.org/officeDocument/2006/relationships/hyperlink" Target="#Indice" /><Relationship Id="rId5" Type="http://schemas.openxmlformats.org/officeDocument/2006/relationships/hyperlink" Target="#Indice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Indice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47</xdr:row>
      <xdr:rowOff>0</xdr:rowOff>
    </xdr:from>
    <xdr:to>
      <xdr:col>13</xdr:col>
      <xdr:colOff>9525</xdr:colOff>
      <xdr:row>49</xdr:row>
      <xdr:rowOff>180975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161925" y="8343900"/>
          <a:ext cx="8067675" cy="638175"/>
        </a:xfrm>
        <a:prstGeom prst="rect">
          <a:avLst/>
        </a:prstGeom>
        <a:solidFill>
          <a:srgbClr val="FFFFFF"/>
        </a:solidFill>
        <a:ln w="9525" cmpd="sng">
          <a:solidFill>
            <a:srgbClr val="666699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Sources for I.1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Ministry of Education, www.minedu.govt.nz    Education Counts  www.educationcounts.govt.nz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12</xdr:col>
      <xdr:colOff>133350</xdr:colOff>
      <xdr:row>0</xdr:row>
      <xdr:rowOff>85725</xdr:rowOff>
    </xdr:from>
    <xdr:to>
      <xdr:col>12</xdr:col>
      <xdr:colOff>400050</xdr:colOff>
      <xdr:row>2</xdr:row>
      <xdr:rowOff>66675</xdr:rowOff>
    </xdr:to>
    <xdr:sp>
      <xdr:nvSpPr>
        <xdr:cNvPr id="2" name="AutoShape 5">
          <a:hlinkClick r:id="rId1"/>
        </xdr:cNvPr>
        <xdr:cNvSpPr>
          <a:spLocks/>
        </xdr:cNvSpPr>
      </xdr:nvSpPr>
      <xdr:spPr>
        <a:xfrm>
          <a:off x="7772400" y="85725"/>
          <a:ext cx="266700" cy="266700"/>
        </a:xfrm>
        <a:prstGeom prst="leftArrow">
          <a:avLst/>
        </a:prstGeom>
        <a:solidFill>
          <a:srgbClr val="6666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152400</xdr:colOff>
      <xdr:row>160</xdr:row>
      <xdr:rowOff>0</xdr:rowOff>
    </xdr:from>
    <xdr:to>
      <xdr:col>12</xdr:col>
      <xdr:colOff>419100</xdr:colOff>
      <xdr:row>161</xdr:row>
      <xdr:rowOff>123825</xdr:rowOff>
    </xdr:to>
    <xdr:sp>
      <xdr:nvSpPr>
        <xdr:cNvPr id="3" name="AutoShape 6">
          <a:hlinkClick r:id="rId2"/>
        </xdr:cNvPr>
        <xdr:cNvSpPr>
          <a:spLocks/>
        </xdr:cNvSpPr>
      </xdr:nvSpPr>
      <xdr:spPr>
        <a:xfrm>
          <a:off x="7791450" y="26812875"/>
          <a:ext cx="266700" cy="285750"/>
        </a:xfrm>
        <a:prstGeom prst="leftArrow">
          <a:avLst/>
        </a:prstGeom>
        <a:solidFill>
          <a:srgbClr val="6666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16</xdr:col>
      <xdr:colOff>0</xdr:colOff>
      <xdr:row>0</xdr:row>
      <xdr:rowOff>85725</xdr:rowOff>
    </xdr:from>
    <xdr:to>
      <xdr:col>16</xdr:col>
      <xdr:colOff>0</xdr:colOff>
      <xdr:row>2</xdr:row>
      <xdr:rowOff>57150</xdr:rowOff>
    </xdr:to>
    <xdr:sp>
      <xdr:nvSpPr>
        <xdr:cNvPr id="4" name="AutoShape 7">
          <a:hlinkClick r:id="rId3"/>
        </xdr:cNvPr>
        <xdr:cNvSpPr>
          <a:spLocks/>
        </xdr:cNvSpPr>
      </xdr:nvSpPr>
      <xdr:spPr>
        <a:xfrm>
          <a:off x="9867900" y="85725"/>
          <a:ext cx="0" cy="266700"/>
        </a:xfrm>
        <a:prstGeom prst="leftArrow">
          <a:avLst>
            <a:gd name="adj" fmla="val -2147483648"/>
          </a:avLst>
        </a:prstGeom>
        <a:solidFill>
          <a:srgbClr val="6666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51</xdr:row>
      <xdr:rowOff>19050</xdr:rowOff>
    </xdr:from>
    <xdr:to>
      <xdr:col>13</xdr:col>
      <xdr:colOff>19050</xdr:colOff>
      <xdr:row>56</xdr:row>
      <xdr:rowOff>142875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200025" y="9182100"/>
          <a:ext cx="8039100" cy="933450"/>
        </a:xfrm>
        <a:prstGeom prst="rect">
          <a:avLst/>
        </a:prstGeom>
        <a:solidFill>
          <a:srgbClr val="FFFFFF"/>
        </a:solidFill>
        <a:ln w="9525" cmpd="sng">
          <a:solidFill>
            <a:srgbClr val="666699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Comments on I.1: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35</xdr:row>
      <xdr:rowOff>0</xdr:rowOff>
    </xdr:from>
    <xdr:to>
      <xdr:col>11</xdr:col>
      <xdr:colOff>600075</xdr:colOff>
      <xdr:row>38</xdr:row>
      <xdr:rowOff>9525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8575" y="5905500"/>
          <a:ext cx="8724900" cy="495300"/>
        </a:xfrm>
        <a:prstGeom prst="rect">
          <a:avLst/>
        </a:prstGeom>
        <a:solidFill>
          <a:srgbClr val="FFFFFF"/>
        </a:solidFill>
        <a:ln w="9525" cmpd="sng">
          <a:solidFill>
            <a:srgbClr val="666699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Sources for II.1: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Ministry of Education, www.minedu.govt.nz    Education Counts  www.educationcounts.govt.nz
</a:t>
          </a:r>
        </a:p>
      </xdr:txBody>
    </xdr:sp>
    <xdr:clientData/>
  </xdr:twoCellAnchor>
  <xdr:twoCellAnchor>
    <xdr:from>
      <xdr:col>0</xdr:col>
      <xdr:colOff>28575</xdr:colOff>
      <xdr:row>74</xdr:row>
      <xdr:rowOff>142875</xdr:rowOff>
    </xdr:from>
    <xdr:to>
      <xdr:col>10</xdr:col>
      <xdr:colOff>9525</xdr:colOff>
      <xdr:row>80</xdr:row>
      <xdr:rowOff>133350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8575" y="13020675"/>
          <a:ext cx="7524750" cy="1019175"/>
        </a:xfrm>
        <a:prstGeom prst="rect">
          <a:avLst/>
        </a:prstGeom>
        <a:solidFill>
          <a:srgbClr val="FFFFFF"/>
        </a:solidFill>
        <a:ln w="9525" cmpd="sng">
          <a:solidFill>
            <a:srgbClr val="666699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Sources for II.2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Ministry of Education, www.minedu.govt.nz    Education Counts  www.educationcounts.govt.nz</a:t>
          </a:r>
        </a:p>
      </xdr:txBody>
    </xdr:sp>
    <xdr:clientData/>
  </xdr:twoCellAnchor>
  <xdr:twoCellAnchor>
    <xdr:from>
      <xdr:col>11</xdr:col>
      <xdr:colOff>295275</xdr:colOff>
      <xdr:row>0</xdr:row>
      <xdr:rowOff>9525</xdr:rowOff>
    </xdr:from>
    <xdr:to>
      <xdr:col>11</xdr:col>
      <xdr:colOff>561975</xdr:colOff>
      <xdr:row>2</xdr:row>
      <xdr:rowOff>0</xdr:rowOff>
    </xdr:to>
    <xdr:sp>
      <xdr:nvSpPr>
        <xdr:cNvPr id="3" name="AutoShape 3">
          <a:hlinkClick r:id="rId1"/>
        </xdr:cNvPr>
        <xdr:cNvSpPr>
          <a:spLocks/>
        </xdr:cNvSpPr>
      </xdr:nvSpPr>
      <xdr:spPr>
        <a:xfrm>
          <a:off x="8448675" y="9525"/>
          <a:ext cx="266700" cy="0"/>
        </a:xfrm>
        <a:prstGeom prst="leftArrow">
          <a:avLst>
            <a:gd name="adj" fmla="val -50000"/>
          </a:avLst>
        </a:prstGeom>
        <a:solidFill>
          <a:srgbClr val="6666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8</xdr:col>
      <xdr:colOff>323850</xdr:colOff>
      <xdr:row>42</xdr:row>
      <xdr:rowOff>152400</xdr:rowOff>
    </xdr:from>
    <xdr:to>
      <xdr:col>8</xdr:col>
      <xdr:colOff>590550</xdr:colOff>
      <xdr:row>44</xdr:row>
      <xdr:rowOff>66675</xdr:rowOff>
    </xdr:to>
    <xdr:sp>
      <xdr:nvSpPr>
        <xdr:cNvPr id="4" name="AutoShape 4">
          <a:hlinkClick r:id="rId2"/>
        </xdr:cNvPr>
        <xdr:cNvSpPr>
          <a:spLocks/>
        </xdr:cNvSpPr>
      </xdr:nvSpPr>
      <xdr:spPr>
        <a:xfrm>
          <a:off x="6648450" y="7191375"/>
          <a:ext cx="266700" cy="238125"/>
        </a:xfrm>
        <a:prstGeom prst="leftArrow">
          <a:avLst/>
        </a:prstGeom>
        <a:solidFill>
          <a:srgbClr val="6666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7</xdr:col>
      <xdr:colOff>381000</xdr:colOff>
      <xdr:row>87</xdr:row>
      <xdr:rowOff>152400</xdr:rowOff>
    </xdr:from>
    <xdr:to>
      <xdr:col>8</xdr:col>
      <xdr:colOff>19050</xdr:colOff>
      <xdr:row>89</xdr:row>
      <xdr:rowOff>133350</xdr:rowOff>
    </xdr:to>
    <xdr:sp>
      <xdr:nvSpPr>
        <xdr:cNvPr id="5" name="AutoShape 5">
          <a:hlinkClick r:id="rId3"/>
        </xdr:cNvPr>
        <xdr:cNvSpPr>
          <a:spLocks/>
        </xdr:cNvSpPr>
      </xdr:nvSpPr>
      <xdr:spPr>
        <a:xfrm>
          <a:off x="6096000" y="14697075"/>
          <a:ext cx="247650" cy="295275"/>
        </a:xfrm>
        <a:prstGeom prst="leftArrow">
          <a:avLst/>
        </a:prstGeom>
        <a:solidFill>
          <a:srgbClr val="6666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11</xdr:col>
      <xdr:colOff>295275</xdr:colOff>
      <xdr:row>130</xdr:row>
      <xdr:rowOff>0</xdr:rowOff>
    </xdr:from>
    <xdr:to>
      <xdr:col>11</xdr:col>
      <xdr:colOff>47625</xdr:colOff>
      <xdr:row>130</xdr:row>
      <xdr:rowOff>0</xdr:rowOff>
    </xdr:to>
    <xdr:sp>
      <xdr:nvSpPr>
        <xdr:cNvPr id="6" name="AutoShape 6">
          <a:hlinkClick r:id="rId4"/>
        </xdr:cNvPr>
        <xdr:cNvSpPr>
          <a:spLocks/>
        </xdr:cNvSpPr>
      </xdr:nvSpPr>
      <xdr:spPr>
        <a:xfrm>
          <a:off x="8448675" y="21917025"/>
          <a:ext cx="0" cy="0"/>
        </a:xfrm>
        <a:prstGeom prst="leftArrow">
          <a:avLst>
            <a:gd name="adj" fmla="val -2147483648"/>
          </a:avLst>
        </a:prstGeom>
        <a:solidFill>
          <a:srgbClr val="6666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10</xdr:col>
      <xdr:colOff>542925</xdr:colOff>
      <xdr:row>128</xdr:row>
      <xdr:rowOff>57150</xdr:rowOff>
    </xdr:from>
    <xdr:to>
      <xdr:col>11</xdr:col>
      <xdr:colOff>295275</xdr:colOff>
      <xdr:row>130</xdr:row>
      <xdr:rowOff>85725</xdr:rowOff>
    </xdr:to>
    <xdr:sp>
      <xdr:nvSpPr>
        <xdr:cNvPr id="7" name="AutoShape 7">
          <a:hlinkClick r:id="rId5"/>
        </xdr:cNvPr>
        <xdr:cNvSpPr>
          <a:spLocks/>
        </xdr:cNvSpPr>
      </xdr:nvSpPr>
      <xdr:spPr>
        <a:xfrm>
          <a:off x="8086725" y="21650325"/>
          <a:ext cx="361950" cy="352425"/>
        </a:xfrm>
        <a:prstGeom prst="leftArrow">
          <a:avLst>
            <a:gd name="adj1" fmla="val -10712"/>
            <a:gd name="adj2" fmla="val -21999"/>
          </a:avLst>
        </a:prstGeom>
        <a:solidFill>
          <a:srgbClr val="6666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0</xdr:col>
      <xdr:colOff>0</xdr:colOff>
      <xdr:row>39</xdr:row>
      <xdr:rowOff>0</xdr:rowOff>
    </xdr:from>
    <xdr:to>
      <xdr:col>12</xdr:col>
      <xdr:colOff>0</xdr:colOff>
      <xdr:row>42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0" y="6553200"/>
          <a:ext cx="8763000" cy="485775"/>
        </a:xfrm>
        <a:prstGeom prst="rect">
          <a:avLst/>
        </a:prstGeom>
        <a:solidFill>
          <a:srgbClr val="FFFFFF"/>
        </a:solidFill>
        <a:ln w="9525" cmpd="sng">
          <a:solidFill>
            <a:srgbClr val="666699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Comments on II.1: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0</xdr:colOff>
      <xdr:row>81</xdr:row>
      <xdr:rowOff>142875</xdr:rowOff>
    </xdr:from>
    <xdr:to>
      <xdr:col>9</xdr:col>
      <xdr:colOff>600075</xdr:colOff>
      <xdr:row>87</xdr:row>
      <xdr:rowOff>104775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0" y="14211300"/>
          <a:ext cx="7534275" cy="485775"/>
        </a:xfrm>
        <a:prstGeom prst="rect">
          <a:avLst/>
        </a:prstGeom>
        <a:solidFill>
          <a:srgbClr val="FFFFFF"/>
        </a:solidFill>
        <a:ln w="9525" cmpd="sng">
          <a:solidFill>
            <a:srgbClr val="666699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Comments on II.2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28575</xdr:colOff>
      <xdr:row>164</xdr:row>
      <xdr:rowOff>142875</xdr:rowOff>
    </xdr:from>
    <xdr:to>
      <xdr:col>13</xdr:col>
      <xdr:colOff>9525</xdr:colOff>
      <xdr:row>170</xdr:row>
      <xdr:rowOff>133350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28575" y="28546425"/>
          <a:ext cx="9353550" cy="476250"/>
        </a:xfrm>
        <a:prstGeom prst="rect">
          <a:avLst/>
        </a:prstGeom>
        <a:solidFill>
          <a:srgbClr val="FFFFFF"/>
        </a:solidFill>
        <a:ln w="9525" cmpd="sng">
          <a:solidFill>
            <a:srgbClr val="666699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Sources for II.7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Ministry of Education, www.minedu.govt.nz    Education Counts  www.educationcounts.govt.nz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38100</xdr:colOff>
      <xdr:row>172</xdr:row>
      <xdr:rowOff>9525</xdr:rowOff>
    </xdr:from>
    <xdr:to>
      <xdr:col>13</xdr:col>
      <xdr:colOff>19050</xdr:colOff>
      <xdr:row>176</xdr:row>
      <xdr:rowOff>76200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38100" y="29222700"/>
          <a:ext cx="93535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666699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Comments on II.7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28575</xdr:colOff>
      <xdr:row>118</xdr:row>
      <xdr:rowOff>114300</xdr:rowOff>
    </xdr:from>
    <xdr:to>
      <xdr:col>9</xdr:col>
      <xdr:colOff>581025</xdr:colOff>
      <xdr:row>122</xdr:row>
      <xdr:rowOff>114300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28575" y="20240625"/>
          <a:ext cx="7486650" cy="647700"/>
        </a:xfrm>
        <a:prstGeom prst="rect">
          <a:avLst/>
        </a:prstGeom>
        <a:solidFill>
          <a:srgbClr val="FFFFFF"/>
        </a:solidFill>
        <a:ln w="9525" cmpd="sng">
          <a:solidFill>
            <a:srgbClr val="666699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Sources for II.4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Ministry of Education, www.minedu.govt.nz    Education Counts  www.educationcounts.govt.nz
</a:t>
          </a:r>
        </a:p>
      </xdr:txBody>
    </xdr:sp>
    <xdr:clientData/>
  </xdr:twoCellAnchor>
  <xdr:twoCellAnchor>
    <xdr:from>
      <xdr:col>0</xdr:col>
      <xdr:colOff>38100</xdr:colOff>
      <xdr:row>123</xdr:row>
      <xdr:rowOff>133350</xdr:rowOff>
    </xdr:from>
    <xdr:to>
      <xdr:col>9</xdr:col>
      <xdr:colOff>552450</xdr:colOff>
      <xdr:row>129</xdr:row>
      <xdr:rowOff>152400</xdr:rowOff>
    </xdr:to>
    <xdr:sp>
      <xdr:nvSpPr>
        <xdr:cNvPr id="13" name="Text Box 13"/>
        <xdr:cNvSpPr txBox="1">
          <a:spLocks noChangeArrowheads="1"/>
        </xdr:cNvSpPr>
      </xdr:nvSpPr>
      <xdr:spPr>
        <a:xfrm>
          <a:off x="38100" y="21069300"/>
          <a:ext cx="7448550" cy="838200"/>
        </a:xfrm>
        <a:prstGeom prst="rect">
          <a:avLst/>
        </a:prstGeom>
        <a:solidFill>
          <a:srgbClr val="FFFFFF"/>
        </a:solidFill>
        <a:ln w="9525" cmpd="sng">
          <a:solidFill>
            <a:srgbClr val="666699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Comments on II.4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43</xdr:row>
      <xdr:rowOff>142875</xdr:rowOff>
    </xdr:from>
    <xdr:to>
      <xdr:col>12</xdr:col>
      <xdr:colOff>19050</xdr:colOff>
      <xdr:row>49</xdr:row>
      <xdr:rowOff>133350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09550" y="7772400"/>
          <a:ext cx="7581900" cy="962025"/>
        </a:xfrm>
        <a:prstGeom prst="rect">
          <a:avLst/>
        </a:prstGeom>
        <a:solidFill>
          <a:srgbClr val="FFFFFF"/>
        </a:solidFill>
        <a:ln w="9525" cmpd="sng">
          <a:solidFill>
            <a:srgbClr val="666699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Sources for III.1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Ministry of Education, www.minedu.govt.nz    Education Counts  www.educationcounts.govt.nz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38100</xdr:colOff>
      <xdr:row>50</xdr:row>
      <xdr:rowOff>104775</xdr:rowOff>
    </xdr:from>
    <xdr:to>
      <xdr:col>11</xdr:col>
      <xdr:colOff>619125</xdr:colOff>
      <xdr:row>56</xdr:row>
      <xdr:rowOff>66675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19075" y="8867775"/>
          <a:ext cx="7543800" cy="933450"/>
        </a:xfrm>
        <a:prstGeom prst="rect">
          <a:avLst/>
        </a:prstGeom>
        <a:solidFill>
          <a:srgbClr val="FFFFFF"/>
        </a:solidFill>
        <a:ln w="9525" cmpd="sng">
          <a:solidFill>
            <a:srgbClr val="666699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Comments on III.1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457200</xdr:colOff>
      <xdr:row>0</xdr:row>
      <xdr:rowOff>0</xdr:rowOff>
    </xdr:from>
    <xdr:to>
      <xdr:col>11</xdr:col>
      <xdr:colOff>676275</xdr:colOff>
      <xdr:row>1</xdr:row>
      <xdr:rowOff>152400</xdr:rowOff>
    </xdr:to>
    <xdr:sp>
      <xdr:nvSpPr>
        <xdr:cNvPr id="1" name="AutoShape 5">
          <a:hlinkClick r:id="rId1"/>
        </xdr:cNvPr>
        <xdr:cNvSpPr>
          <a:spLocks/>
        </xdr:cNvSpPr>
      </xdr:nvSpPr>
      <xdr:spPr>
        <a:xfrm>
          <a:off x="7715250" y="0"/>
          <a:ext cx="219075" cy="314325"/>
        </a:xfrm>
        <a:prstGeom prst="leftArrow">
          <a:avLst/>
        </a:prstGeom>
        <a:solidFill>
          <a:srgbClr val="6666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49</xdr:row>
      <xdr:rowOff>142875</xdr:rowOff>
    </xdr:from>
    <xdr:to>
      <xdr:col>13</xdr:col>
      <xdr:colOff>28575</xdr:colOff>
      <xdr:row>55</xdr:row>
      <xdr:rowOff>133350</xdr:rowOff>
    </xdr:to>
    <xdr:sp>
      <xdr:nvSpPr>
        <xdr:cNvPr id="2" name="Text Box 8"/>
        <xdr:cNvSpPr txBox="1">
          <a:spLocks noChangeArrowheads="1"/>
        </xdr:cNvSpPr>
      </xdr:nvSpPr>
      <xdr:spPr>
        <a:xfrm>
          <a:off x="142875" y="9153525"/>
          <a:ext cx="8582025" cy="962025"/>
        </a:xfrm>
        <a:prstGeom prst="rect">
          <a:avLst/>
        </a:prstGeom>
        <a:solidFill>
          <a:srgbClr val="FFFFFF"/>
        </a:solidFill>
        <a:ln w="9525" cmpd="sng">
          <a:solidFill>
            <a:srgbClr val="666699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Sources for VI.1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Ministry of Education, www.minedu.govt.nz    Education Counts  www.educationcounts.govt.nz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38100</xdr:colOff>
      <xdr:row>56</xdr:row>
      <xdr:rowOff>104775</xdr:rowOff>
    </xdr:from>
    <xdr:to>
      <xdr:col>13</xdr:col>
      <xdr:colOff>38100</xdr:colOff>
      <xdr:row>62</xdr:row>
      <xdr:rowOff>66675</xdr:rowOff>
    </xdr:to>
    <xdr:sp>
      <xdr:nvSpPr>
        <xdr:cNvPr id="3" name="Text Box 9"/>
        <xdr:cNvSpPr txBox="1">
          <a:spLocks noChangeArrowheads="1"/>
        </xdr:cNvSpPr>
      </xdr:nvSpPr>
      <xdr:spPr>
        <a:xfrm>
          <a:off x="152400" y="10248900"/>
          <a:ext cx="8582025" cy="933450"/>
        </a:xfrm>
        <a:prstGeom prst="rect">
          <a:avLst/>
        </a:prstGeom>
        <a:solidFill>
          <a:srgbClr val="FFFFFF"/>
        </a:solidFill>
        <a:ln w="9525" cmpd="sng">
          <a:solidFill>
            <a:srgbClr val="666699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Comments on IV.1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universia.cl/" TargetMode="External" /><Relationship Id="rId2" Type="http://schemas.openxmlformats.org/officeDocument/2006/relationships/hyperlink" Target="http://www.stats.govt.nz/" TargetMode="External" /><Relationship Id="rId3" Type="http://schemas.openxmlformats.org/officeDocument/2006/relationships/hyperlink" Target="http://www.kiwiquals.govt.nz/" TargetMode="Externa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4"/>
  <sheetViews>
    <sheetView showGridLines="0" showZeros="0" tabSelected="1" zoomScalePageLayoutView="0" workbookViewId="0" topLeftCell="A1">
      <selection activeCell="J9" sqref="J9"/>
    </sheetView>
  </sheetViews>
  <sheetFormatPr defaultColWidth="11.421875" defaultRowHeight="12.75"/>
  <cols>
    <col min="1" max="1" width="4.7109375" style="0" customWidth="1"/>
    <col min="2" max="2" width="13.140625" style="0" customWidth="1"/>
    <col min="3" max="4" width="11.421875" style="0" customWidth="1"/>
    <col min="5" max="5" width="3.140625" style="0" customWidth="1"/>
  </cols>
  <sheetData>
    <row r="1" ht="12.75">
      <c r="A1" t="s">
        <v>146</v>
      </c>
    </row>
    <row r="2" ht="12.75">
      <c r="A2" s="623" t="s">
        <v>352</v>
      </c>
    </row>
    <row r="4" spans="1:8" ht="12.75">
      <c r="A4" s="727" t="s">
        <v>47</v>
      </c>
      <c r="B4" s="727"/>
      <c r="H4" s="15"/>
    </row>
    <row r="5" spans="2:9" ht="12.75">
      <c r="B5" s="13" t="s">
        <v>48</v>
      </c>
      <c r="I5" s="13"/>
    </row>
    <row r="8" spans="1:8" ht="12.75">
      <c r="A8" s="724" t="s">
        <v>49</v>
      </c>
      <c r="B8" s="724"/>
      <c r="H8" s="15"/>
    </row>
    <row r="9" spans="2:9" ht="12.75">
      <c r="B9" s="726" t="s">
        <v>50</v>
      </c>
      <c r="C9" s="726"/>
      <c r="D9" s="726"/>
      <c r="I9" s="13"/>
    </row>
    <row r="10" spans="2:9" ht="12.75">
      <c r="B10" s="726" t="s">
        <v>51</v>
      </c>
      <c r="C10" s="726"/>
      <c r="I10" s="13"/>
    </row>
    <row r="11" spans="2:9" ht="12.75">
      <c r="B11" s="725" t="s">
        <v>52</v>
      </c>
      <c r="C11" s="725"/>
      <c r="D11" s="725"/>
      <c r="E11" s="725"/>
      <c r="I11" s="13"/>
    </row>
    <row r="12" spans="2:7" ht="12.75">
      <c r="B12" s="724" t="s">
        <v>53</v>
      </c>
      <c r="C12" s="724"/>
      <c r="D12" s="724"/>
      <c r="E12" s="724"/>
      <c r="F12" s="724"/>
      <c r="G12" s="724"/>
    </row>
    <row r="13" spans="2:7" ht="12.75">
      <c r="B13" s="369"/>
      <c r="C13" s="369"/>
      <c r="D13" s="369"/>
      <c r="E13" s="369"/>
      <c r="F13" s="369"/>
      <c r="G13" s="369"/>
    </row>
    <row r="15" spans="1:8" ht="12.75">
      <c r="A15" s="724" t="s">
        <v>54</v>
      </c>
      <c r="B15" s="724"/>
      <c r="H15" s="15"/>
    </row>
    <row r="16" spans="2:10" ht="12.75">
      <c r="B16" s="725" t="s">
        <v>55</v>
      </c>
      <c r="C16" s="725"/>
      <c r="D16" s="725"/>
      <c r="E16" s="10"/>
      <c r="F16" s="10"/>
      <c r="I16" s="13"/>
      <c r="J16" s="10"/>
    </row>
    <row r="17" spans="2:10" ht="12.75">
      <c r="B17" s="371"/>
      <c r="C17" s="371"/>
      <c r="D17" s="371"/>
      <c r="E17" s="10"/>
      <c r="F17" s="10"/>
      <c r="I17" s="13"/>
      <c r="J17" s="10"/>
    </row>
    <row r="19" spans="1:8" ht="12.75">
      <c r="A19" s="724" t="s">
        <v>122</v>
      </c>
      <c r="B19" s="724"/>
      <c r="C19" s="724"/>
      <c r="H19" s="15"/>
    </row>
    <row r="20" spans="2:10" ht="12.75">
      <c r="B20" s="726" t="s">
        <v>123</v>
      </c>
      <c r="C20" s="726"/>
      <c r="D20" s="726"/>
      <c r="E20" s="10"/>
      <c r="I20" s="13"/>
      <c r="J20" s="10"/>
    </row>
    <row r="21" spans="2:10" ht="12.75">
      <c r="B21" s="370"/>
      <c r="C21" s="370"/>
      <c r="D21" s="370"/>
      <c r="E21" s="10"/>
      <c r="I21" s="13"/>
      <c r="J21" s="10"/>
    </row>
    <row r="22" spans="3:10" ht="12.75">
      <c r="C22" s="10"/>
      <c r="D22" s="10"/>
      <c r="E22" s="10"/>
      <c r="J22" s="10"/>
    </row>
    <row r="23" spans="1:5" ht="12.75">
      <c r="A23" s="724" t="s">
        <v>135</v>
      </c>
      <c r="B23" s="724"/>
      <c r="C23" s="187"/>
      <c r="D23" s="187"/>
      <c r="E23" s="187"/>
    </row>
    <row r="24" spans="1:5" ht="12.75">
      <c r="A24" s="369"/>
      <c r="B24" s="369"/>
      <c r="C24" s="187"/>
      <c r="D24" s="187"/>
      <c r="E24" s="187"/>
    </row>
    <row r="25" spans="3:5" ht="12.75">
      <c r="C25" s="187"/>
      <c r="D25" s="187"/>
      <c r="E25" s="187"/>
    </row>
    <row r="26" spans="1:5" ht="12.75">
      <c r="A26" s="724" t="s">
        <v>136</v>
      </c>
      <c r="B26" s="724"/>
      <c r="C26" s="724"/>
      <c r="D26" s="187"/>
      <c r="E26" s="187"/>
    </row>
    <row r="27" spans="3:5" ht="12.75">
      <c r="C27" s="10"/>
      <c r="D27" s="10"/>
      <c r="E27" s="10"/>
    </row>
    <row r="121" ht="12.75">
      <c r="C121" t="s">
        <v>56</v>
      </c>
    </row>
    <row r="123" spans="2:3" ht="12.75">
      <c r="B123" t="s">
        <v>13</v>
      </c>
      <c r="C123" s="14" t="s">
        <v>57</v>
      </c>
    </row>
    <row r="124" spans="2:3" ht="12.75">
      <c r="B124" t="s">
        <v>10</v>
      </c>
      <c r="C124" t="s">
        <v>58</v>
      </c>
    </row>
    <row r="125" spans="2:3" ht="12.75">
      <c r="B125" t="s">
        <v>11</v>
      </c>
      <c r="C125" t="s">
        <v>59</v>
      </c>
    </row>
    <row r="126" spans="2:3" ht="12.75">
      <c r="B126" t="s">
        <v>12</v>
      </c>
      <c r="C126" t="s">
        <v>127</v>
      </c>
    </row>
    <row r="129" spans="2:3" ht="12.75">
      <c r="B129" s="1"/>
      <c r="C129" s="32" t="s">
        <v>60</v>
      </c>
    </row>
    <row r="130" spans="2:3" ht="12.75">
      <c r="B130" t="s">
        <v>14</v>
      </c>
      <c r="C130" s="1" t="s">
        <v>61</v>
      </c>
    </row>
    <row r="131" spans="2:3" ht="12.75">
      <c r="B131" s="1" t="s">
        <v>15</v>
      </c>
      <c r="C131" s="1" t="s">
        <v>62</v>
      </c>
    </row>
    <row r="132" spans="2:3" ht="12.75">
      <c r="B132" s="1"/>
      <c r="C132" s="1"/>
    </row>
    <row r="133" spans="2:3" ht="12.75">
      <c r="B133" s="1"/>
      <c r="C133" s="32" t="s">
        <v>63</v>
      </c>
    </row>
    <row r="134" spans="2:3" ht="12.75">
      <c r="B134" t="s">
        <v>35</v>
      </c>
      <c r="C134" s="1" t="s">
        <v>64</v>
      </c>
    </row>
    <row r="135" spans="2:3" ht="12.75">
      <c r="B135" s="1" t="s">
        <v>36</v>
      </c>
      <c r="C135" s="1" t="s">
        <v>65</v>
      </c>
    </row>
    <row r="136" spans="2:3" ht="12.75">
      <c r="B136" s="1"/>
      <c r="C136" s="1"/>
    </row>
    <row r="137" spans="2:3" ht="12.75">
      <c r="B137" s="1"/>
      <c r="C137" s="1"/>
    </row>
    <row r="138" spans="2:3" ht="12.75">
      <c r="B138" s="1"/>
      <c r="C138" s="32" t="s">
        <v>66</v>
      </c>
    </row>
    <row r="139" spans="2:3" ht="12.75">
      <c r="B139" t="s">
        <v>105</v>
      </c>
      <c r="C139" s="1" t="s">
        <v>67</v>
      </c>
    </row>
    <row r="140" spans="2:3" ht="12.75">
      <c r="B140" s="1" t="s">
        <v>106</v>
      </c>
      <c r="C140" s="1" t="s">
        <v>68</v>
      </c>
    </row>
    <row r="141" spans="2:3" ht="12.75">
      <c r="B141" s="1"/>
      <c r="C141" s="1"/>
    </row>
    <row r="142" spans="2:3" ht="12.75">
      <c r="B142" s="1"/>
      <c r="C142" s="1"/>
    </row>
    <row r="143" spans="2:3" ht="12.75">
      <c r="B143" s="1"/>
      <c r="C143" s="32" t="s">
        <v>69</v>
      </c>
    </row>
    <row r="144" spans="2:3" ht="12.75">
      <c r="B144" t="s">
        <v>17</v>
      </c>
      <c r="C144" s="1" t="s">
        <v>70</v>
      </c>
    </row>
    <row r="145" spans="2:3" ht="12.75">
      <c r="B145" s="1" t="s">
        <v>18</v>
      </c>
      <c r="C145" s="1" t="s">
        <v>71</v>
      </c>
    </row>
    <row r="146" spans="2:3" ht="12.75">
      <c r="B146" s="1"/>
      <c r="C146" s="1"/>
    </row>
    <row r="147" spans="2:3" ht="12.75">
      <c r="B147" s="1"/>
      <c r="C147" s="32" t="s">
        <v>72</v>
      </c>
    </row>
    <row r="148" spans="2:3" ht="12.75">
      <c r="B148" s="1" t="s">
        <v>21</v>
      </c>
      <c r="C148" s="1" t="s">
        <v>73</v>
      </c>
    </row>
    <row r="149" spans="2:3" ht="12.75">
      <c r="B149" s="1" t="s">
        <v>22</v>
      </c>
      <c r="C149" s="1" t="s">
        <v>74</v>
      </c>
    </row>
    <row r="150" spans="2:3" ht="12.75">
      <c r="B150" s="1"/>
      <c r="C150" s="1"/>
    </row>
    <row r="151" spans="2:3" ht="12.75">
      <c r="B151" s="1"/>
      <c r="C151" s="32" t="s">
        <v>75</v>
      </c>
    </row>
    <row r="152" spans="2:3" ht="12.75">
      <c r="B152" t="s">
        <v>23</v>
      </c>
      <c r="C152" s="1" t="s">
        <v>76</v>
      </c>
    </row>
    <row r="153" spans="2:3" ht="12.75">
      <c r="B153" s="1" t="s">
        <v>24</v>
      </c>
      <c r="C153" s="1" t="s">
        <v>77</v>
      </c>
    </row>
    <row r="154" spans="2:3" ht="12.75">
      <c r="B154" s="1"/>
      <c r="C154" s="1"/>
    </row>
    <row r="155" spans="2:3" ht="12.75">
      <c r="B155" s="1"/>
      <c r="C155" s="32" t="s">
        <v>78</v>
      </c>
    </row>
    <row r="156" spans="2:3" ht="12.75">
      <c r="B156" t="s">
        <v>19</v>
      </c>
      <c r="C156" s="1" t="s">
        <v>79</v>
      </c>
    </row>
    <row r="157" spans="2:3" ht="12.75">
      <c r="B157" s="1" t="s">
        <v>20</v>
      </c>
      <c r="C157" s="1" t="s">
        <v>80</v>
      </c>
    </row>
    <row r="158" spans="2:3" ht="12.75">
      <c r="B158" s="1" t="s">
        <v>39</v>
      </c>
      <c r="C158" s="1" t="s">
        <v>125</v>
      </c>
    </row>
    <row r="159" spans="2:3" ht="12.75">
      <c r="B159" s="1" t="s">
        <v>40</v>
      </c>
      <c r="C159" s="1" t="s">
        <v>126</v>
      </c>
    </row>
    <row r="160" spans="2:3" ht="12.75">
      <c r="B160" s="1"/>
      <c r="C160" s="1"/>
    </row>
    <row r="161" spans="2:3" ht="12.75">
      <c r="B161" s="1"/>
      <c r="C161" s="32" t="s">
        <v>81</v>
      </c>
    </row>
    <row r="162" spans="2:3" ht="12.75">
      <c r="B162" s="1" t="s">
        <v>41</v>
      </c>
      <c r="C162" s="1" t="s">
        <v>129</v>
      </c>
    </row>
    <row r="163" spans="2:3" ht="12.75">
      <c r="B163" s="1" t="s">
        <v>42</v>
      </c>
      <c r="C163" s="1" t="s">
        <v>130</v>
      </c>
    </row>
    <row r="164" spans="2:3" ht="12.75">
      <c r="B164" s="1" t="s">
        <v>43</v>
      </c>
      <c r="C164" s="1" t="s">
        <v>82</v>
      </c>
    </row>
    <row r="165" spans="2:3" ht="12.75">
      <c r="B165" s="1" t="s">
        <v>44</v>
      </c>
      <c r="C165" s="1" t="s">
        <v>83</v>
      </c>
    </row>
    <row r="166" spans="2:3" ht="12.75">
      <c r="B166" s="1" t="s">
        <v>45</v>
      </c>
      <c r="C166" s="1" t="s">
        <v>84</v>
      </c>
    </row>
    <row r="167" spans="2:3" ht="12.75">
      <c r="B167" s="1" t="s">
        <v>46</v>
      </c>
      <c r="C167" s="1" t="s">
        <v>85</v>
      </c>
    </row>
    <row r="168" spans="2:3" ht="12.75">
      <c r="B168" s="1"/>
      <c r="C168" s="1"/>
    </row>
    <row r="169" spans="2:3" ht="12.75">
      <c r="B169" s="1"/>
      <c r="C169" s="1"/>
    </row>
    <row r="170" spans="2:3" ht="12.75">
      <c r="B170" s="1"/>
      <c r="C170" s="32" t="s">
        <v>86</v>
      </c>
    </row>
    <row r="171" spans="2:3" ht="12.75">
      <c r="B171" s="1" t="s">
        <v>25</v>
      </c>
      <c r="C171" s="67" t="s">
        <v>0</v>
      </c>
    </row>
    <row r="172" spans="2:3" ht="12.75">
      <c r="B172" s="1" t="s">
        <v>26</v>
      </c>
      <c r="C172" s="67" t="s">
        <v>1</v>
      </c>
    </row>
    <row r="173" spans="2:3" ht="12.75">
      <c r="B173" s="1" t="s">
        <v>27</v>
      </c>
      <c r="C173" s="67" t="s">
        <v>2</v>
      </c>
    </row>
    <row r="174" spans="2:3" ht="12.75">
      <c r="B174" s="1" t="s">
        <v>28</v>
      </c>
      <c r="C174" s="67" t="s">
        <v>3</v>
      </c>
    </row>
    <row r="175" spans="2:3" ht="12.75">
      <c r="B175" s="1" t="s">
        <v>29</v>
      </c>
      <c r="C175" s="67" t="s">
        <v>4</v>
      </c>
    </row>
    <row r="176" spans="2:3" ht="12.75">
      <c r="B176" s="1" t="s">
        <v>30</v>
      </c>
      <c r="C176" s="67" t="s">
        <v>5</v>
      </c>
    </row>
    <row r="177" spans="2:3" ht="12.75">
      <c r="B177" s="1" t="s">
        <v>31</v>
      </c>
      <c r="C177" s="67" t="s">
        <v>6</v>
      </c>
    </row>
    <row r="178" spans="2:3" ht="12.75">
      <c r="B178" s="1" t="s">
        <v>32</v>
      </c>
      <c r="C178" s="67" t="s">
        <v>7</v>
      </c>
    </row>
    <row r="179" spans="2:3" ht="12.75">
      <c r="B179" s="1" t="s">
        <v>33</v>
      </c>
      <c r="C179" s="67" t="s">
        <v>8</v>
      </c>
    </row>
    <row r="180" spans="2:3" ht="12.75">
      <c r="B180" s="1" t="s">
        <v>34</v>
      </c>
      <c r="C180" s="67" t="s">
        <v>9</v>
      </c>
    </row>
    <row r="182" ht="12.75">
      <c r="C182" s="32" t="s">
        <v>87</v>
      </c>
    </row>
    <row r="183" spans="2:3" ht="12.75">
      <c r="B183" s="1" t="s">
        <v>37</v>
      </c>
      <c r="C183" s="1" t="s">
        <v>73</v>
      </c>
    </row>
    <row r="184" spans="2:3" ht="12.75">
      <c r="B184" s="1" t="s">
        <v>38</v>
      </c>
      <c r="C184" s="1" t="s">
        <v>74</v>
      </c>
    </row>
  </sheetData>
  <sheetProtection/>
  <mergeCells count="12">
    <mergeCell ref="A4:B4"/>
    <mergeCell ref="A8:B8"/>
    <mergeCell ref="B9:D9"/>
    <mergeCell ref="B10:C10"/>
    <mergeCell ref="B11:E11"/>
    <mergeCell ref="B12:G12"/>
    <mergeCell ref="A15:B15"/>
    <mergeCell ref="B16:D16"/>
    <mergeCell ref="A19:C19"/>
    <mergeCell ref="B20:D20"/>
    <mergeCell ref="A23:B23"/>
    <mergeCell ref="A26:C26"/>
  </mergeCells>
  <hyperlinks>
    <hyperlink ref="A15" location="III.Faculty!A1" display="III. Faculty"/>
    <hyperlink ref="B16" location="III.Faculty!A1" display="III.1. Faculty by type of institution"/>
    <hyperlink ref="B9" location="_2.1._Matrícula_por_tipo" display="2.1. Matrícula por tipo"/>
    <hyperlink ref="B10" location="_2.2._Matrícula_por_sexo" display="2.2. Matrícula por sexo"/>
    <hyperlink ref="B11" location="'II. Enrollments'!B105" display="II.4. Enrollments by time status of students"/>
    <hyperlink ref="B5" location="_1.Número_de_instituciones" display="1.Número de instituciones"/>
    <hyperlink ref="A8" location="'II. Enrollments'!A1" display="II.Enrollments"/>
    <hyperlink ref="A4" location="'1.Instituciones'!A1" display="Instituciones"/>
    <hyperlink ref="B20" location="_4.1._Ingresos_presupuestarios_por_fuente" display="4.1. Ingresos presupuestarios por fuente"/>
    <hyperlink ref="A19" location="'IV. Revenues'!A1" display="IV. Institutional funding"/>
    <hyperlink ref="B12" location="'II. Enrollments'!B156" display="II.7. Enrollments by level of program (undergraduate/graduate)"/>
    <hyperlink ref="A23:B23" location="'Internet Sources'!A1" display="V. Internet Sources"/>
  </hyperlinks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O50"/>
  <sheetViews>
    <sheetView showGridLines="0" zoomScale="75" zoomScaleNormal="75" zoomScalePageLayoutView="0" workbookViewId="0" topLeftCell="A39">
      <selection activeCell="O11" sqref="O11"/>
    </sheetView>
  </sheetViews>
  <sheetFormatPr defaultColWidth="11.421875" defaultRowHeight="12.75"/>
  <cols>
    <col min="1" max="1" width="2.28125" style="6" customWidth="1"/>
    <col min="2" max="2" width="7.00390625" style="6" customWidth="1"/>
    <col min="3" max="3" width="35.7109375" style="6" customWidth="1"/>
    <col min="4" max="4" width="5.28125" style="7" customWidth="1"/>
    <col min="5" max="11" width="8.140625" style="7" customWidth="1"/>
    <col min="12" max="12" width="7.28125" style="7" customWidth="1"/>
    <col min="13" max="13" width="8.7109375" style="7" customWidth="1"/>
    <col min="14" max="14" width="7.140625" style="31" customWidth="1"/>
    <col min="15" max="15" width="7.7109375" style="31" customWidth="1"/>
    <col min="16" max="16" width="9.8515625" style="6" customWidth="1"/>
    <col min="17" max="16384" width="11.421875" style="6" customWidth="1"/>
  </cols>
  <sheetData>
    <row r="4" spans="2:15" ht="16.5" customHeight="1">
      <c r="B4" s="23" t="str">
        <f>+Index!B5</f>
        <v>I.1. Number of institutions</v>
      </c>
      <c r="C4" s="24"/>
      <c r="D4" s="25"/>
      <c r="E4" s="25"/>
      <c r="F4" s="25"/>
      <c r="G4" s="25"/>
      <c r="H4" s="25"/>
      <c r="I4" s="25"/>
      <c r="J4" s="25"/>
      <c r="K4" s="25"/>
      <c r="L4" s="372"/>
      <c r="M4" s="372"/>
      <c r="N4" s="372"/>
      <c r="O4" s="30"/>
    </row>
    <row r="5" ht="10.5">
      <c r="L5" s="373"/>
    </row>
    <row r="6" spans="2:15" s="203" customFormat="1" ht="18" customHeight="1">
      <c r="B6" s="256" t="s">
        <v>57</v>
      </c>
      <c r="C6" s="257"/>
      <c r="D6" s="258" t="s">
        <v>88</v>
      </c>
      <c r="E6" s="71">
        <v>1997</v>
      </c>
      <c r="F6" s="71">
        <v>1998</v>
      </c>
      <c r="G6" s="71">
        <v>1999</v>
      </c>
      <c r="H6" s="259">
        <v>2000</v>
      </c>
      <c r="I6" s="259">
        <v>2001</v>
      </c>
      <c r="J6" s="259">
        <v>2002</v>
      </c>
      <c r="K6" s="259">
        <v>2003</v>
      </c>
      <c r="L6" s="259">
        <v>2004</v>
      </c>
      <c r="M6" s="259">
        <v>2005</v>
      </c>
      <c r="N6" s="259">
        <v>2006</v>
      </c>
      <c r="O6" s="632">
        <v>2007</v>
      </c>
    </row>
    <row r="7" spans="2:15" ht="12.75">
      <c r="B7" s="26" t="str">
        <f>+ca_1</f>
        <v>A. Private Institutions</v>
      </c>
      <c r="C7" s="21"/>
      <c r="D7" s="284">
        <v>1</v>
      </c>
      <c r="E7" s="278" t="s">
        <v>131</v>
      </c>
      <c r="F7" s="209" t="s">
        <v>131</v>
      </c>
      <c r="G7" s="209" t="s">
        <v>131</v>
      </c>
      <c r="H7" s="211" t="s">
        <v>131</v>
      </c>
      <c r="I7" s="211" t="s">
        <v>131</v>
      </c>
      <c r="J7" s="211" t="s">
        <v>131</v>
      </c>
      <c r="K7" s="211" t="s">
        <v>131</v>
      </c>
      <c r="L7" s="376">
        <v>106</v>
      </c>
      <c r="M7" s="117">
        <v>164</v>
      </c>
      <c r="N7" s="531">
        <v>168</v>
      </c>
      <c r="O7" s="630">
        <v>172</v>
      </c>
    </row>
    <row r="8" spans="2:15" ht="11.25">
      <c r="B8" s="49"/>
      <c r="C8" s="50" t="str">
        <f>+t_1</f>
        <v>1. Universities</v>
      </c>
      <c r="D8" s="285"/>
      <c r="E8" s="359">
        <v>0</v>
      </c>
      <c r="F8" s="360">
        <v>0</v>
      </c>
      <c r="G8" s="360">
        <v>0</v>
      </c>
      <c r="H8" s="360">
        <v>0</v>
      </c>
      <c r="I8" s="360">
        <v>0</v>
      </c>
      <c r="J8" s="360">
        <v>0</v>
      </c>
      <c r="K8" s="360">
        <v>0</v>
      </c>
      <c r="L8" s="377">
        <v>0</v>
      </c>
      <c r="M8" s="499">
        <v>0</v>
      </c>
      <c r="N8" s="214">
        <v>0</v>
      </c>
      <c r="O8" s="214">
        <v>0</v>
      </c>
    </row>
    <row r="9" spans="2:15" ht="15">
      <c r="B9" s="49"/>
      <c r="C9" s="276"/>
      <c r="D9" s="182"/>
      <c r="E9" s="357"/>
      <c r="F9" s="358"/>
      <c r="G9" s="358"/>
      <c r="H9" s="358"/>
      <c r="I9" s="358"/>
      <c r="J9" s="210"/>
      <c r="K9" s="210"/>
      <c r="L9" s="210"/>
      <c r="M9" s="500"/>
      <c r="N9" s="530"/>
      <c r="O9" s="530"/>
    </row>
    <row r="10" spans="2:15" ht="15">
      <c r="B10" s="49"/>
      <c r="C10" s="276"/>
      <c r="D10" s="182"/>
      <c r="E10" s="279"/>
      <c r="F10" s="202"/>
      <c r="G10" s="202"/>
      <c r="H10" s="202"/>
      <c r="I10" s="202"/>
      <c r="J10" s="206"/>
      <c r="K10" s="206"/>
      <c r="L10" s="206"/>
      <c r="M10" s="501"/>
      <c r="N10" s="527"/>
      <c r="O10" s="527"/>
    </row>
    <row r="11" spans="2:15" ht="15">
      <c r="B11" s="49"/>
      <c r="C11" s="276" t="s">
        <v>138</v>
      </c>
      <c r="D11" s="182"/>
      <c r="E11" s="280"/>
      <c r="F11" s="11"/>
      <c r="G11" s="11"/>
      <c r="H11" s="11"/>
      <c r="I11" s="11"/>
      <c r="J11" s="213"/>
      <c r="K11" s="213"/>
      <c r="L11" s="213"/>
      <c r="M11" s="502"/>
      <c r="N11" s="528"/>
      <c r="O11" s="528"/>
    </row>
    <row r="12" spans="2:15" ht="15">
      <c r="B12" s="49"/>
      <c r="C12" s="50" t="s">
        <v>62</v>
      </c>
      <c r="D12" s="182" t="s">
        <v>138</v>
      </c>
      <c r="E12" s="122" t="s">
        <v>131</v>
      </c>
      <c r="F12" s="214" t="s">
        <v>131</v>
      </c>
      <c r="G12" s="214" t="s">
        <v>131</v>
      </c>
      <c r="H12" s="214" t="s">
        <v>131</v>
      </c>
      <c r="I12" s="214" t="s">
        <v>131</v>
      </c>
      <c r="J12" s="214" t="s">
        <v>131</v>
      </c>
      <c r="K12" s="214" t="s">
        <v>131</v>
      </c>
      <c r="L12" s="214">
        <v>106</v>
      </c>
      <c r="M12" s="8">
        <v>164</v>
      </c>
      <c r="N12" s="214">
        <v>166</v>
      </c>
      <c r="O12" s="214">
        <v>172</v>
      </c>
    </row>
    <row r="13" spans="2:15" ht="15">
      <c r="B13" s="49"/>
      <c r="C13" s="276" t="s">
        <v>138</v>
      </c>
      <c r="D13" s="182"/>
      <c r="E13" s="281" t="s">
        <v>138</v>
      </c>
      <c r="F13" s="121" t="s">
        <v>138</v>
      </c>
      <c r="G13" s="121" t="s">
        <v>138</v>
      </c>
      <c r="H13" s="216" t="s">
        <v>138</v>
      </c>
      <c r="I13" s="218" t="s">
        <v>138</v>
      </c>
      <c r="J13" s="210"/>
      <c r="K13" s="215"/>
      <c r="L13" s="215"/>
      <c r="M13" s="503"/>
      <c r="N13" s="530"/>
      <c r="O13" s="530"/>
    </row>
    <row r="14" spans="2:15" ht="15">
      <c r="B14" s="49"/>
      <c r="C14" s="276" t="s">
        <v>138</v>
      </c>
      <c r="D14" s="182"/>
      <c r="E14" s="280" t="s">
        <v>138</v>
      </c>
      <c r="F14" s="11" t="s">
        <v>138</v>
      </c>
      <c r="G14" s="11" t="s">
        <v>138</v>
      </c>
      <c r="H14" s="217" t="s">
        <v>138</v>
      </c>
      <c r="I14" s="11" t="s">
        <v>138</v>
      </c>
      <c r="J14" s="206"/>
      <c r="K14" s="206"/>
      <c r="L14" s="206"/>
      <c r="M14" s="501"/>
      <c r="N14" s="527"/>
      <c r="O14" s="527"/>
    </row>
    <row r="15" spans="2:15" ht="11.25">
      <c r="B15" s="49"/>
      <c r="C15" s="276" t="s">
        <v>138</v>
      </c>
      <c r="D15" s="285"/>
      <c r="E15" s="280"/>
      <c r="F15" s="11"/>
      <c r="G15" s="11"/>
      <c r="H15" s="217"/>
      <c r="I15" s="219"/>
      <c r="J15" s="207"/>
      <c r="K15" s="207"/>
      <c r="L15" s="207"/>
      <c r="M15" s="504"/>
      <c r="N15" s="528"/>
      <c r="O15" s="528"/>
    </row>
    <row r="16" spans="2:15" ht="10.5">
      <c r="B16" s="27" t="str">
        <f>+ca_2</f>
        <v>B. Public Institutions</v>
      </c>
      <c r="C16" s="22"/>
      <c r="D16" s="286">
        <v>1</v>
      </c>
      <c r="E16" s="8">
        <f>+E17+E21</f>
        <v>40</v>
      </c>
      <c r="F16" s="8">
        <f>+F17+F21</f>
        <v>39</v>
      </c>
      <c r="G16" s="8">
        <f>+G17+G21</f>
        <v>39</v>
      </c>
      <c r="H16" s="19">
        <f>+H17+H21</f>
        <v>38</v>
      </c>
      <c r="I16" s="8">
        <f>+I17+I21</f>
        <v>36</v>
      </c>
      <c r="J16" s="117">
        <v>35</v>
      </c>
      <c r="K16" s="208">
        <v>35</v>
      </c>
      <c r="L16" s="378">
        <v>35</v>
      </c>
      <c r="M16" s="208">
        <v>34</v>
      </c>
      <c r="N16" s="214">
        <v>29</v>
      </c>
      <c r="O16" s="630">
        <v>29</v>
      </c>
    </row>
    <row r="17" spans="2:15" ht="11.25">
      <c r="B17" s="49"/>
      <c r="C17" s="50" t="str">
        <f>+t_1</f>
        <v>1. Universities</v>
      </c>
      <c r="D17" s="285"/>
      <c r="E17" s="126">
        <f>SUM(E18:E20)</f>
        <v>7</v>
      </c>
      <c r="F17" s="126">
        <f>SUM(F18:F20)</f>
        <v>7</v>
      </c>
      <c r="G17" s="126">
        <f>SUM(G18:G20)</f>
        <v>7</v>
      </c>
      <c r="H17" s="126">
        <f>SUM(H18:H20)</f>
        <v>8</v>
      </c>
      <c r="I17" s="126">
        <f>SUM(I18:I20)</f>
        <v>8</v>
      </c>
      <c r="J17" s="214">
        <v>8</v>
      </c>
      <c r="K17" s="214">
        <v>8</v>
      </c>
      <c r="L17" s="214">
        <v>8</v>
      </c>
      <c r="M17" s="8">
        <v>8</v>
      </c>
      <c r="N17" s="214">
        <v>8</v>
      </c>
      <c r="O17" s="214">
        <v>8</v>
      </c>
    </row>
    <row r="18" spans="2:15" ht="11.25">
      <c r="B18" s="49"/>
      <c r="C18" s="276" t="s">
        <v>132</v>
      </c>
      <c r="D18" s="285"/>
      <c r="E18" s="242">
        <v>7</v>
      </c>
      <c r="F18" s="74">
        <v>7</v>
      </c>
      <c r="G18" s="74">
        <v>7</v>
      </c>
      <c r="H18" s="188">
        <v>8</v>
      </c>
      <c r="I18" s="74">
        <v>8</v>
      </c>
      <c r="J18" s="220">
        <v>8</v>
      </c>
      <c r="K18" s="215">
        <v>8</v>
      </c>
      <c r="L18" s="215">
        <v>8</v>
      </c>
      <c r="M18" s="503">
        <v>8</v>
      </c>
      <c r="N18" s="530">
        <v>8</v>
      </c>
      <c r="O18" s="530">
        <v>8</v>
      </c>
    </row>
    <row r="19" spans="2:15" ht="11.25">
      <c r="B19" s="49"/>
      <c r="C19" s="277"/>
      <c r="D19" s="285"/>
      <c r="E19" s="243"/>
      <c r="F19" s="75"/>
      <c r="G19" s="75"/>
      <c r="H19" s="189"/>
      <c r="I19" s="75"/>
      <c r="J19" s="221"/>
      <c r="K19" s="206"/>
      <c r="L19" s="206"/>
      <c r="M19" s="501"/>
      <c r="N19" s="527"/>
      <c r="O19" s="527"/>
    </row>
    <row r="20" spans="2:15" ht="11.25">
      <c r="B20" s="49"/>
      <c r="C20" s="277"/>
      <c r="D20" s="285"/>
      <c r="E20" s="244"/>
      <c r="F20" s="76"/>
      <c r="G20" s="76"/>
      <c r="H20" s="190"/>
      <c r="I20" s="76"/>
      <c r="J20" s="222"/>
      <c r="K20" s="207"/>
      <c r="L20" s="207"/>
      <c r="M20" s="504"/>
      <c r="N20" s="528"/>
      <c r="O20" s="528"/>
    </row>
    <row r="21" spans="2:15" ht="11.25">
      <c r="B21" s="49"/>
      <c r="C21" s="50" t="str">
        <f>+t_2</f>
        <v>2. Non-university postsecondary</v>
      </c>
      <c r="D21" s="285"/>
      <c r="E21" s="122">
        <f aca="true" t="shared" si="0" ref="E21:K21">SUM(E22:E24)</f>
        <v>33</v>
      </c>
      <c r="F21" s="122">
        <f t="shared" si="0"/>
        <v>32</v>
      </c>
      <c r="G21" s="122">
        <f t="shared" si="0"/>
        <v>32</v>
      </c>
      <c r="H21" s="122">
        <f t="shared" si="0"/>
        <v>30</v>
      </c>
      <c r="I21" s="122">
        <f t="shared" si="0"/>
        <v>28</v>
      </c>
      <c r="J21" s="212">
        <f t="shared" si="0"/>
        <v>27</v>
      </c>
      <c r="K21" s="214">
        <f t="shared" si="0"/>
        <v>27</v>
      </c>
      <c r="L21" s="214">
        <v>27</v>
      </c>
      <c r="M21" s="8">
        <v>27</v>
      </c>
      <c r="N21" s="214">
        <v>23</v>
      </c>
      <c r="O21" s="214">
        <v>21</v>
      </c>
    </row>
    <row r="22" spans="2:15" ht="11.25">
      <c r="B22" s="49"/>
      <c r="C22" s="276" t="s">
        <v>139</v>
      </c>
      <c r="D22" s="285"/>
      <c r="E22" s="281">
        <v>25</v>
      </c>
      <c r="F22" s="121">
        <v>25</v>
      </c>
      <c r="G22" s="121">
        <v>25</v>
      </c>
      <c r="H22" s="191">
        <v>23</v>
      </c>
      <c r="I22" s="121">
        <v>21</v>
      </c>
      <c r="J22" s="215">
        <v>20</v>
      </c>
      <c r="K22" s="215">
        <v>20</v>
      </c>
      <c r="L22" s="215">
        <v>20</v>
      </c>
      <c r="M22" s="503">
        <v>20</v>
      </c>
      <c r="N22" s="530">
        <v>18</v>
      </c>
      <c r="O22" s="627">
        <v>18</v>
      </c>
    </row>
    <row r="23" spans="2:15" ht="11.25">
      <c r="B23" s="49"/>
      <c r="C23" s="276" t="s">
        <v>140</v>
      </c>
      <c r="D23" s="285"/>
      <c r="E23" s="280">
        <v>5</v>
      </c>
      <c r="F23" s="11">
        <v>4</v>
      </c>
      <c r="G23" s="11">
        <v>4</v>
      </c>
      <c r="H23" s="192">
        <v>4</v>
      </c>
      <c r="I23" s="11">
        <v>4</v>
      </c>
      <c r="J23" s="206">
        <v>4</v>
      </c>
      <c r="K23" s="206">
        <v>4</v>
      </c>
      <c r="L23" s="206">
        <v>4</v>
      </c>
      <c r="M23" s="501">
        <v>4</v>
      </c>
      <c r="N23" s="527">
        <v>2</v>
      </c>
      <c r="O23" s="626">
        <v>0</v>
      </c>
    </row>
    <row r="24" spans="2:15" ht="11.25">
      <c r="B24" s="49"/>
      <c r="C24" s="276" t="s">
        <v>141</v>
      </c>
      <c r="D24" s="285"/>
      <c r="E24" s="280">
        <v>3</v>
      </c>
      <c r="F24" s="11">
        <v>3</v>
      </c>
      <c r="G24" s="11">
        <v>3</v>
      </c>
      <c r="H24" s="192">
        <v>3</v>
      </c>
      <c r="I24" s="11">
        <v>3</v>
      </c>
      <c r="J24" s="207">
        <v>3</v>
      </c>
      <c r="K24" s="207">
        <v>3</v>
      </c>
      <c r="L24" s="207">
        <v>3</v>
      </c>
      <c r="M24" s="504">
        <v>3</v>
      </c>
      <c r="N24" s="528">
        <v>3</v>
      </c>
      <c r="O24" s="629">
        <v>3</v>
      </c>
    </row>
    <row r="25" spans="2:15" ht="10.5">
      <c r="B25" s="115" t="str">
        <f>+ca_3</f>
        <v>C.Total (private and public) </v>
      </c>
      <c r="C25" s="22"/>
      <c r="D25" s="286">
        <v>1</v>
      </c>
      <c r="E25" s="8" t="s">
        <v>131</v>
      </c>
      <c r="F25" s="8" t="s">
        <v>131</v>
      </c>
      <c r="G25" s="8" t="s">
        <v>131</v>
      </c>
      <c r="H25" s="19" t="s">
        <v>131</v>
      </c>
      <c r="I25" s="8" t="s">
        <v>131</v>
      </c>
      <c r="J25" s="8" t="s">
        <v>131</v>
      </c>
      <c r="K25" s="8" t="s">
        <v>131</v>
      </c>
      <c r="L25" s="122">
        <v>149</v>
      </c>
      <c r="M25" s="8">
        <v>198</v>
      </c>
      <c r="N25" s="214">
        <f>166+29</f>
        <v>195</v>
      </c>
      <c r="O25" s="214">
        <f>172+29</f>
        <v>201</v>
      </c>
    </row>
    <row r="26" spans="2:15" ht="11.25">
      <c r="B26" s="118"/>
      <c r="C26" s="50" t="str">
        <f>+t_1</f>
        <v>1. Universities</v>
      </c>
      <c r="D26" s="285"/>
      <c r="E26" s="245" t="s">
        <v>131</v>
      </c>
      <c r="F26" s="223" t="s">
        <v>131</v>
      </c>
      <c r="G26" s="223" t="s">
        <v>131</v>
      </c>
      <c r="H26" s="223" t="s">
        <v>131</v>
      </c>
      <c r="I26" s="223" t="s">
        <v>131</v>
      </c>
      <c r="J26" s="223" t="s">
        <v>131</v>
      </c>
      <c r="K26" s="223" t="s">
        <v>131</v>
      </c>
      <c r="L26" s="223">
        <v>8</v>
      </c>
      <c r="M26" s="505">
        <v>8</v>
      </c>
      <c r="N26" s="529">
        <v>8</v>
      </c>
      <c r="O26" s="631">
        <v>8</v>
      </c>
    </row>
    <row r="27" spans="2:15" ht="11.25">
      <c r="B27" s="49"/>
      <c r="C27" s="50"/>
      <c r="D27" s="285"/>
      <c r="E27" s="282"/>
      <c r="F27" s="224"/>
      <c r="G27" s="224"/>
      <c r="H27" s="224"/>
      <c r="I27" s="224"/>
      <c r="J27" s="224"/>
      <c r="K27" s="224"/>
      <c r="L27" s="224"/>
      <c r="M27" s="506"/>
      <c r="N27" s="224"/>
      <c r="O27" s="282"/>
    </row>
    <row r="28" spans="2:15" ht="11.25">
      <c r="B28" s="49"/>
      <c r="C28" s="50"/>
      <c r="D28" s="285"/>
      <c r="E28" s="282"/>
      <c r="F28" s="224"/>
      <c r="G28" s="224"/>
      <c r="H28" s="224"/>
      <c r="I28" s="224"/>
      <c r="J28" s="224"/>
      <c r="K28" s="224"/>
      <c r="L28" s="224"/>
      <c r="M28" s="506"/>
      <c r="N28" s="224"/>
      <c r="O28" s="282"/>
    </row>
    <row r="29" spans="2:15" ht="10.5" customHeight="1">
      <c r="B29" s="49"/>
      <c r="C29" s="50"/>
      <c r="D29" s="285"/>
      <c r="E29" s="282"/>
      <c r="F29" s="224"/>
      <c r="G29" s="224"/>
      <c r="H29" s="224"/>
      <c r="I29" s="224"/>
      <c r="J29" s="224"/>
      <c r="K29" s="224"/>
      <c r="L29" s="224"/>
      <c r="M29" s="506"/>
      <c r="N29" s="224"/>
      <c r="O29" s="282"/>
    </row>
    <row r="30" spans="2:15" ht="11.25">
      <c r="B30" s="49"/>
      <c r="C30" s="50" t="str">
        <f>+t_2</f>
        <v>2. Non-university postsecondary</v>
      </c>
      <c r="D30" s="285"/>
      <c r="E30" s="282" t="s">
        <v>131</v>
      </c>
      <c r="F30" s="224" t="s">
        <v>131</v>
      </c>
      <c r="G30" s="224" t="s">
        <v>131</v>
      </c>
      <c r="H30" s="224" t="s">
        <v>131</v>
      </c>
      <c r="I30" s="224" t="s">
        <v>131</v>
      </c>
      <c r="J30" s="224" t="s">
        <v>131</v>
      </c>
      <c r="K30" s="224" t="s">
        <v>131</v>
      </c>
      <c r="L30" s="224">
        <f>L12+L22+L23+L24</f>
        <v>133</v>
      </c>
      <c r="M30" s="224">
        <f>M12+M22+M23+M24</f>
        <v>191</v>
      </c>
      <c r="N30" s="224">
        <f>N12+N22+N23+N24</f>
        <v>189</v>
      </c>
      <c r="O30" s="224">
        <f>O12+O22+O23+O24</f>
        <v>193</v>
      </c>
    </row>
    <row r="31" spans="2:15" ht="11.25">
      <c r="B31" s="49"/>
      <c r="C31" s="120" t="str">
        <f>+C13</f>
        <v> </v>
      </c>
      <c r="D31" s="285"/>
      <c r="E31" s="282"/>
      <c r="F31" s="224"/>
      <c r="G31" s="224"/>
      <c r="H31" s="224"/>
      <c r="I31" s="224"/>
      <c r="J31" s="224"/>
      <c r="K31" s="224"/>
      <c r="L31" s="224"/>
      <c r="M31" s="506"/>
      <c r="N31" s="224"/>
      <c r="O31" s="282"/>
    </row>
    <row r="32" spans="2:15" ht="11.25">
      <c r="B32" s="49"/>
      <c r="C32" s="120"/>
      <c r="D32" s="285"/>
      <c r="E32" s="282"/>
      <c r="F32" s="224"/>
      <c r="G32" s="224"/>
      <c r="H32" s="224"/>
      <c r="I32" s="224"/>
      <c r="J32" s="224"/>
      <c r="K32" s="224"/>
      <c r="L32" s="224"/>
      <c r="M32" s="506"/>
      <c r="N32" s="224"/>
      <c r="O32" s="282"/>
    </row>
    <row r="33" spans="2:15" ht="11.25">
      <c r="B33" s="41"/>
      <c r="C33" s="142"/>
      <c r="D33" s="287"/>
      <c r="E33" s="283"/>
      <c r="F33" s="225"/>
      <c r="G33" s="225"/>
      <c r="H33" s="225"/>
      <c r="I33" s="225"/>
      <c r="J33" s="225"/>
      <c r="K33" s="225"/>
      <c r="L33" s="225"/>
      <c r="M33" s="507"/>
      <c r="N33" s="225"/>
      <c r="O33" s="283"/>
    </row>
    <row r="34" spans="12:14" ht="10.5">
      <c r="L34" s="373"/>
      <c r="N34" s="29"/>
    </row>
    <row r="35" spans="12:14" ht="10.5">
      <c r="L35" s="373"/>
      <c r="N35" s="29"/>
    </row>
    <row r="36" spans="2:15" ht="12.75">
      <c r="B36" s="69" t="s">
        <v>124</v>
      </c>
      <c r="C36" s="106"/>
      <c r="D36" s="272"/>
      <c r="E36" s="273">
        <v>1997</v>
      </c>
      <c r="F36" s="273">
        <v>1998</v>
      </c>
      <c r="G36" s="273">
        <v>1999</v>
      </c>
      <c r="H36" s="293">
        <v>2000</v>
      </c>
      <c r="I36" s="273">
        <v>2001</v>
      </c>
      <c r="J36" s="226">
        <v>2002</v>
      </c>
      <c r="K36" s="226">
        <v>2003</v>
      </c>
      <c r="L36" s="375">
        <v>2004</v>
      </c>
      <c r="M36" s="375">
        <v>2005</v>
      </c>
      <c r="N36" s="375">
        <v>2006</v>
      </c>
      <c r="O36" s="602">
        <v>2007</v>
      </c>
    </row>
    <row r="37" spans="2:15" ht="33" customHeight="1">
      <c r="B37" s="101">
        <v>1</v>
      </c>
      <c r="C37" s="105" t="s">
        <v>89</v>
      </c>
      <c r="D37" s="294"/>
      <c r="E37" s="295" t="s">
        <v>131</v>
      </c>
      <c r="F37" s="295" t="s">
        <v>131</v>
      </c>
      <c r="G37" s="295" t="s">
        <v>131</v>
      </c>
      <c r="H37" s="295" t="s">
        <v>131</v>
      </c>
      <c r="I37" s="295" t="s">
        <v>131</v>
      </c>
      <c r="J37" s="295" t="s">
        <v>131</v>
      </c>
      <c r="K37" s="295" t="s">
        <v>131</v>
      </c>
      <c r="L37" s="295">
        <f>L12/L25</f>
        <v>0.7114093959731543</v>
      </c>
      <c r="M37" s="295">
        <f>M12/M25</f>
        <v>0.8282828282828283</v>
      </c>
      <c r="N37" s="597">
        <f>N12/N25</f>
        <v>0.8512820512820513</v>
      </c>
      <c r="O37" s="597">
        <f>O12/O25</f>
        <v>0.8557213930348259</v>
      </c>
    </row>
    <row r="38" spans="2:15" ht="33" customHeight="1">
      <c r="B38" s="101">
        <v>2</v>
      </c>
      <c r="C38" s="102" t="s">
        <v>90</v>
      </c>
      <c r="D38" s="133"/>
      <c r="E38" s="16" t="s">
        <v>131</v>
      </c>
      <c r="F38" s="16" t="s">
        <v>131</v>
      </c>
      <c r="G38" s="16" t="s">
        <v>131</v>
      </c>
      <c r="H38" s="16" t="s">
        <v>131</v>
      </c>
      <c r="I38" s="16" t="s">
        <v>131</v>
      </c>
      <c r="J38" s="227" t="s">
        <v>131</v>
      </c>
      <c r="K38" s="227" t="s">
        <v>131</v>
      </c>
      <c r="L38" s="227" t="s">
        <v>131</v>
      </c>
      <c r="M38" s="227" t="s">
        <v>131</v>
      </c>
      <c r="N38" s="227"/>
      <c r="O38" s="633"/>
    </row>
    <row r="39" spans="2:15" ht="33" customHeight="1">
      <c r="B39" s="103">
        <v>3</v>
      </c>
      <c r="C39" s="104" t="s">
        <v>137</v>
      </c>
      <c r="D39" s="134"/>
      <c r="E39" s="125" t="s">
        <v>131</v>
      </c>
      <c r="F39" s="125" t="s">
        <v>131</v>
      </c>
      <c r="G39" s="125" t="s">
        <v>131</v>
      </c>
      <c r="H39" s="125" t="s">
        <v>131</v>
      </c>
      <c r="I39" s="125" t="s">
        <v>131</v>
      </c>
      <c r="J39" s="292" t="s">
        <v>131</v>
      </c>
      <c r="K39" s="292" t="s">
        <v>131</v>
      </c>
      <c r="L39" s="292" t="s">
        <v>131</v>
      </c>
      <c r="M39" s="292" t="s">
        <v>131</v>
      </c>
      <c r="N39" s="292"/>
      <c r="O39" s="634"/>
    </row>
    <row r="40" spans="1:14" ht="12.75">
      <c r="A40" s="2"/>
      <c r="B40" s="9"/>
      <c r="N40" s="29"/>
    </row>
    <row r="41" spans="2:14" ht="12.75">
      <c r="B41" s="152" t="s">
        <v>91</v>
      </c>
      <c r="N41" s="29"/>
    </row>
    <row r="42" ht="10.5">
      <c r="N42" s="29"/>
    </row>
    <row r="43" spans="2:14" ht="10.5">
      <c r="B43" s="151" t="s">
        <v>92</v>
      </c>
      <c r="C43" s="58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</row>
    <row r="44" spans="2:14" ht="12" customHeight="1">
      <c r="B44" s="62" t="s">
        <v>166</v>
      </c>
      <c r="C44" s="63" t="s">
        <v>94</v>
      </c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</row>
    <row r="45" spans="2:15" s="148" customFormat="1" ht="23.25" customHeight="1">
      <c r="B45" s="288">
        <v>1</v>
      </c>
      <c r="C45" s="730" t="s">
        <v>165</v>
      </c>
      <c r="D45" s="731"/>
      <c r="E45" s="731"/>
      <c r="F45" s="731"/>
      <c r="G45" s="731"/>
      <c r="H45" s="731"/>
      <c r="I45" s="731"/>
      <c r="J45" s="731"/>
      <c r="K45" s="731"/>
      <c r="L45" s="731"/>
      <c r="M45" s="731"/>
      <c r="N45" s="598"/>
      <c r="O45" s="149"/>
    </row>
    <row r="46" spans="2:15" s="148" customFormat="1" ht="18" customHeight="1">
      <c r="B46" s="260" t="s">
        <v>138</v>
      </c>
      <c r="C46" s="732" t="s">
        <v>138</v>
      </c>
      <c r="D46" s="733"/>
      <c r="E46" s="733"/>
      <c r="F46" s="733"/>
      <c r="G46" s="733"/>
      <c r="H46" s="733"/>
      <c r="I46" s="733"/>
      <c r="J46" s="733"/>
      <c r="K46" s="733"/>
      <c r="L46" s="733"/>
      <c r="M46" s="733"/>
      <c r="N46" s="598"/>
      <c r="O46" s="149"/>
    </row>
    <row r="47" spans="2:15" s="148" customFormat="1" ht="18" customHeight="1">
      <c r="B47" s="261" t="s">
        <v>138</v>
      </c>
      <c r="C47" s="734" t="s">
        <v>138</v>
      </c>
      <c r="D47" s="735"/>
      <c r="E47" s="735"/>
      <c r="F47" s="735"/>
      <c r="G47" s="735"/>
      <c r="H47" s="735"/>
      <c r="I47" s="735"/>
      <c r="J47" s="735"/>
      <c r="K47" s="735"/>
      <c r="L47" s="735"/>
      <c r="M47" s="735"/>
      <c r="N47" s="149"/>
      <c r="O47" s="149"/>
    </row>
    <row r="48" spans="2:15" s="148" customFormat="1" ht="18" customHeight="1">
      <c r="B48" s="262" t="s">
        <v>138</v>
      </c>
      <c r="C48" s="728" t="s">
        <v>138</v>
      </c>
      <c r="D48" s="729"/>
      <c r="E48" s="729"/>
      <c r="F48" s="729"/>
      <c r="G48" s="729"/>
      <c r="H48" s="729"/>
      <c r="I48" s="729"/>
      <c r="J48" s="729"/>
      <c r="K48" s="729"/>
      <c r="L48" s="729"/>
      <c r="M48" s="729"/>
      <c r="N48" s="149"/>
      <c r="O48" s="149"/>
    </row>
    <row r="49" spans="2:15" s="148" customFormat="1" ht="18" customHeight="1">
      <c r="B49" s="262" t="s">
        <v>138</v>
      </c>
      <c r="C49" s="728" t="s">
        <v>138</v>
      </c>
      <c r="D49" s="729"/>
      <c r="E49" s="729"/>
      <c r="F49" s="729"/>
      <c r="G49" s="729"/>
      <c r="H49" s="729"/>
      <c r="I49" s="729"/>
      <c r="J49" s="729"/>
      <c r="K49" s="729"/>
      <c r="L49" s="729"/>
      <c r="M49" s="729"/>
      <c r="N49" s="149"/>
      <c r="O49" s="149"/>
    </row>
    <row r="50" spans="2:15" s="148" customFormat="1" ht="18" customHeight="1">
      <c r="B50" s="262"/>
      <c r="C50" s="728"/>
      <c r="D50" s="729"/>
      <c r="E50" s="729"/>
      <c r="F50" s="729"/>
      <c r="G50" s="729"/>
      <c r="H50" s="729"/>
      <c r="I50" s="729"/>
      <c r="J50" s="729"/>
      <c r="K50" s="729"/>
      <c r="L50" s="729"/>
      <c r="M50" s="729"/>
      <c r="N50" s="149"/>
      <c r="O50" s="149"/>
    </row>
  </sheetData>
  <sheetProtection/>
  <mergeCells count="6">
    <mergeCell ref="C49:M49"/>
    <mergeCell ref="C50:M50"/>
    <mergeCell ref="C45:M45"/>
    <mergeCell ref="C46:M46"/>
    <mergeCell ref="C47:M47"/>
    <mergeCell ref="C48:M48"/>
  </mergeCells>
  <hyperlinks>
    <hyperlink ref="B41" location="'List of private institutions'!A1" display="List of private institutions, as of 2000"/>
    <hyperlink ref="D6" location="B45" display="Notes"/>
  </hyperlinks>
  <printOptions/>
  <pageMargins left="0.5511811023622047" right="0.5511811023622047" top="0.7874015748031497" bottom="0.7874015748031497" header="0" footer="0"/>
  <pageSetup horizontalDpi="600" verticalDpi="600" orientation="landscape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346"/>
  <sheetViews>
    <sheetView zoomScale="75" zoomScaleNormal="75" zoomScalePageLayoutView="0" workbookViewId="0" topLeftCell="A91">
      <selection activeCell="Q16" sqref="Q16"/>
    </sheetView>
  </sheetViews>
  <sheetFormatPr defaultColWidth="9.140625" defaultRowHeight="12.75"/>
  <cols>
    <col min="1" max="1" width="6.57421875" style="0" customWidth="1"/>
    <col min="2" max="2" width="37.28125" style="0" customWidth="1"/>
    <col min="3" max="3" width="5.28125" style="0" customWidth="1"/>
    <col min="13" max="13" width="9.140625" style="537" customWidth="1"/>
    <col min="14" max="14" width="9.140625" style="625" customWidth="1"/>
  </cols>
  <sheetData>
    <row r="1" spans="1:7" ht="0.75" customHeight="1">
      <c r="A1" s="2"/>
      <c r="B1" s="2"/>
      <c r="C1" s="140"/>
      <c r="D1" s="2"/>
      <c r="E1" s="2"/>
      <c r="F1" s="2"/>
      <c r="G1" s="2"/>
    </row>
    <row r="2" spans="1:7" ht="12.75" hidden="1">
      <c r="A2" s="2"/>
      <c r="B2" s="2"/>
      <c r="C2" s="140"/>
      <c r="D2" s="2"/>
      <c r="E2" s="2"/>
      <c r="F2" s="2"/>
      <c r="G2" s="2"/>
    </row>
    <row r="3" spans="1:38" s="366" customFormat="1" ht="15.75">
      <c r="A3" s="43"/>
      <c r="B3" s="364" t="s">
        <v>295</v>
      </c>
      <c r="C3" s="365"/>
      <c r="D3" s="365"/>
      <c r="E3" s="365"/>
      <c r="F3" s="365"/>
      <c r="G3" s="365"/>
      <c r="H3" s="365"/>
      <c r="I3" s="365"/>
      <c r="J3" s="365"/>
      <c r="K3" s="365"/>
      <c r="L3" s="365"/>
      <c r="M3" s="365"/>
      <c r="N3" s="643"/>
      <c r="O3" s="387"/>
      <c r="P3" s="387"/>
      <c r="Q3" s="387"/>
      <c r="R3" s="387"/>
      <c r="S3" s="387"/>
      <c r="T3" s="387"/>
      <c r="U3" s="387"/>
      <c r="V3" s="387"/>
      <c r="W3" s="387"/>
      <c r="X3" s="387"/>
      <c r="Y3" s="379"/>
      <c r="Z3" s="380"/>
      <c r="AA3" s="380"/>
      <c r="AB3" s="380"/>
      <c r="AC3" s="380"/>
      <c r="AD3" s="380"/>
      <c r="AE3" s="380"/>
      <c r="AF3" s="380"/>
      <c r="AG3" s="380"/>
      <c r="AH3" s="380"/>
      <c r="AI3" s="380"/>
      <c r="AJ3" s="380"/>
      <c r="AK3" s="380"/>
      <c r="AL3" s="380"/>
    </row>
    <row r="4" spans="1:38" ht="13.5" thickBot="1">
      <c r="A4" s="48"/>
      <c r="B4" s="48"/>
      <c r="C4" s="28"/>
      <c r="D4" s="28"/>
      <c r="E4" s="28"/>
      <c r="F4" s="28"/>
      <c r="G4" s="28"/>
      <c r="H4" s="28"/>
      <c r="I4" s="28"/>
      <c r="J4" s="28"/>
      <c r="K4" s="28"/>
      <c r="L4" s="28"/>
      <c r="M4" s="539"/>
      <c r="N4" s="644"/>
      <c r="O4" s="388"/>
      <c r="P4" s="388"/>
      <c r="Q4" s="388"/>
      <c r="R4" s="388"/>
      <c r="S4" s="388"/>
      <c r="T4" s="389"/>
      <c r="U4" s="389"/>
      <c r="V4" s="389"/>
      <c r="W4" s="389"/>
      <c r="X4" s="389"/>
      <c r="Y4" s="382"/>
      <c r="Z4" s="381"/>
      <c r="AA4" s="381"/>
      <c r="AB4" s="381"/>
      <c r="AC4" s="381"/>
      <c r="AD4" s="381"/>
      <c r="AE4" s="381"/>
      <c r="AF4" s="381"/>
      <c r="AG4" s="381"/>
      <c r="AH4" s="381"/>
      <c r="AI4" s="381"/>
      <c r="AJ4" s="381"/>
      <c r="AK4" s="381"/>
      <c r="AL4" s="381"/>
    </row>
    <row r="5" spans="1:38" ht="14.25" thickBot="1" thickTop="1">
      <c r="A5" s="17" t="s">
        <v>57</v>
      </c>
      <c r="B5" s="20"/>
      <c r="C5" s="204" t="s">
        <v>88</v>
      </c>
      <c r="D5" s="18">
        <v>1997</v>
      </c>
      <c r="E5" s="18">
        <v>1998</v>
      </c>
      <c r="F5" s="18">
        <v>1999</v>
      </c>
      <c r="G5" s="18">
        <v>2000</v>
      </c>
      <c r="H5" s="18">
        <v>2001</v>
      </c>
      <c r="I5" s="18">
        <v>2002</v>
      </c>
      <c r="J5" s="18">
        <v>2003</v>
      </c>
      <c r="K5" s="394">
        <v>2004</v>
      </c>
      <c r="L5" s="508">
        <v>2005</v>
      </c>
      <c r="M5" s="543">
        <v>2006</v>
      </c>
      <c r="N5" s="645">
        <v>2007</v>
      </c>
      <c r="O5" s="390"/>
      <c r="P5" s="389"/>
      <c r="Q5" s="389"/>
      <c r="R5" s="389"/>
      <c r="S5" s="389"/>
      <c r="T5" s="389"/>
      <c r="U5" s="389"/>
      <c r="V5" s="389"/>
      <c r="W5" s="389"/>
      <c r="X5" s="389"/>
      <c r="Y5" s="382"/>
      <c r="Z5" s="381"/>
      <c r="AA5" s="381"/>
      <c r="AB5" s="381"/>
      <c r="AC5" s="381"/>
      <c r="AD5" s="381"/>
      <c r="AE5" s="381"/>
      <c r="AF5" s="381"/>
      <c r="AG5" s="381"/>
      <c r="AH5" s="381"/>
      <c r="AI5" s="381"/>
      <c r="AJ5" s="381"/>
      <c r="AK5" s="381"/>
      <c r="AL5" s="381"/>
    </row>
    <row r="6" spans="1:38" ht="12.75">
      <c r="A6" s="26" t="str">
        <f>+ca_1</f>
        <v>A. Private Institutions</v>
      </c>
      <c r="B6" s="21"/>
      <c r="C6" s="128">
        <v>1</v>
      </c>
      <c r="D6" s="158">
        <f aca="true" t="shared" si="0" ref="D6:N6">+D7+D9</f>
        <v>4213</v>
      </c>
      <c r="E6" s="158">
        <f t="shared" si="0"/>
        <v>4337</v>
      </c>
      <c r="F6" s="158">
        <f t="shared" si="0"/>
        <v>8965</v>
      </c>
      <c r="G6" s="158">
        <f t="shared" si="0"/>
        <v>13559</v>
      </c>
      <c r="H6" s="158">
        <f t="shared" si="0"/>
        <v>17494</v>
      </c>
      <c r="I6" s="158">
        <f t="shared" si="0"/>
        <v>19979</v>
      </c>
      <c r="J6" s="158">
        <f t="shared" si="0"/>
        <v>21519</v>
      </c>
      <c r="K6" s="158">
        <f t="shared" si="0"/>
        <v>20974</v>
      </c>
      <c r="L6" s="403">
        <f t="shared" si="0"/>
        <v>23208</v>
      </c>
      <c r="M6" s="403">
        <f t="shared" si="0"/>
        <v>23738</v>
      </c>
      <c r="N6" s="403">
        <f t="shared" si="0"/>
        <v>25009</v>
      </c>
      <c r="O6" s="390"/>
      <c r="P6" s="389"/>
      <c r="Q6" s="389"/>
      <c r="R6" s="389"/>
      <c r="S6" s="389"/>
      <c r="T6" s="389"/>
      <c r="U6" s="389"/>
      <c r="V6" s="389"/>
      <c r="W6" s="389"/>
      <c r="X6" s="389"/>
      <c r="Y6" s="382"/>
      <c r="Z6" s="381"/>
      <c r="AA6" s="381"/>
      <c r="AB6" s="381"/>
      <c r="AC6" s="381"/>
      <c r="AD6" s="381"/>
      <c r="AE6" s="381"/>
      <c r="AF6" s="381"/>
      <c r="AG6" s="381"/>
      <c r="AH6" s="381"/>
      <c r="AI6" s="381"/>
      <c r="AJ6" s="381"/>
      <c r="AK6" s="381"/>
      <c r="AL6" s="381"/>
    </row>
    <row r="7" spans="1:38" ht="12.75">
      <c r="A7" s="49"/>
      <c r="B7" s="50" t="str">
        <f>+t_1</f>
        <v>1. Universities</v>
      </c>
      <c r="C7" s="154"/>
      <c r="D7" s="109">
        <f>SUM(D8:D8)</f>
        <v>0</v>
      </c>
      <c r="E7" s="144">
        <v>0</v>
      </c>
      <c r="F7" s="144">
        <v>0</v>
      </c>
      <c r="G7" s="144">
        <v>0</v>
      </c>
      <c r="H7" s="144">
        <v>0</v>
      </c>
      <c r="I7" s="144">
        <v>0</v>
      </c>
      <c r="J7" s="144">
        <v>0</v>
      </c>
      <c r="K7" s="144">
        <v>0</v>
      </c>
      <c r="L7" s="515">
        <v>0</v>
      </c>
      <c r="M7" s="606">
        <v>0</v>
      </c>
      <c r="N7" s="636">
        <v>0</v>
      </c>
      <c r="O7" s="390"/>
      <c r="P7" s="389"/>
      <c r="Q7" s="389"/>
      <c r="R7" s="389"/>
      <c r="S7" s="389"/>
      <c r="T7" s="389"/>
      <c r="U7" s="389"/>
      <c r="V7" s="389"/>
      <c r="W7" s="389"/>
      <c r="X7" s="389"/>
      <c r="Y7" s="382"/>
      <c r="Z7" s="381"/>
      <c r="AA7" s="381"/>
      <c r="AB7" s="381"/>
      <c r="AC7" s="381"/>
      <c r="AD7" s="381"/>
      <c r="AE7" s="381"/>
      <c r="AF7" s="381"/>
      <c r="AG7" s="381"/>
      <c r="AH7" s="381"/>
      <c r="AI7" s="381"/>
      <c r="AJ7" s="381"/>
      <c r="AK7" s="381"/>
      <c r="AL7" s="381"/>
    </row>
    <row r="8" spans="1:38" ht="18" customHeight="1">
      <c r="A8" s="49"/>
      <c r="B8" s="289"/>
      <c r="C8" s="154"/>
      <c r="D8" s="193"/>
      <c r="E8" s="194"/>
      <c r="F8" s="194"/>
      <c r="G8" s="194"/>
      <c r="H8" s="194"/>
      <c r="I8" s="194"/>
      <c r="J8" s="194"/>
      <c r="K8" s="263"/>
      <c r="L8" s="183"/>
      <c r="M8" s="607"/>
      <c r="N8" s="637"/>
      <c r="O8" s="390"/>
      <c r="P8" s="389"/>
      <c r="Q8" s="389"/>
      <c r="R8" s="389"/>
      <c r="S8" s="389"/>
      <c r="T8" s="389"/>
      <c r="U8" s="389"/>
      <c r="V8" s="389"/>
      <c r="W8" s="389"/>
      <c r="X8" s="389"/>
      <c r="Y8" s="382"/>
      <c r="Z8" s="381"/>
      <c r="AA8" s="381"/>
      <c r="AB8" s="381"/>
      <c r="AC8" s="381"/>
      <c r="AD8" s="381"/>
      <c r="AE8" s="381"/>
      <c r="AF8" s="381"/>
      <c r="AG8" s="381"/>
      <c r="AH8" s="381"/>
      <c r="AI8" s="381"/>
      <c r="AJ8" s="381"/>
      <c r="AK8" s="381"/>
      <c r="AL8" s="381"/>
    </row>
    <row r="9" spans="1:38" ht="12.75">
      <c r="A9" s="49"/>
      <c r="B9" s="50" t="s">
        <v>142</v>
      </c>
      <c r="C9" s="154"/>
      <c r="D9" s="109">
        <v>4213</v>
      </c>
      <c r="E9" s="110">
        <v>4337</v>
      </c>
      <c r="F9" s="110">
        <v>8965</v>
      </c>
      <c r="G9" s="110">
        <v>13559</v>
      </c>
      <c r="H9" s="110">
        <v>17494</v>
      </c>
      <c r="I9" s="110">
        <v>19979</v>
      </c>
      <c r="J9" s="110">
        <v>21519</v>
      </c>
      <c r="K9" s="110">
        <v>20974</v>
      </c>
      <c r="L9" s="515">
        <v>23208</v>
      </c>
      <c r="M9" s="114">
        <v>23738</v>
      </c>
      <c r="N9" s="651">
        <v>25009</v>
      </c>
      <c r="O9" s="390"/>
      <c r="P9" s="389"/>
      <c r="Q9" s="389"/>
      <c r="R9" s="389"/>
      <c r="S9" s="389"/>
      <c r="T9" s="389"/>
      <c r="U9" s="389"/>
      <c r="V9" s="389"/>
      <c r="W9" s="389"/>
      <c r="X9" s="389"/>
      <c r="Y9" s="382"/>
      <c r="Z9" s="381"/>
      <c r="AA9" s="381"/>
      <c r="AB9" s="381"/>
      <c r="AC9" s="381"/>
      <c r="AD9" s="381"/>
      <c r="AE9" s="381"/>
      <c r="AF9" s="381"/>
      <c r="AG9" s="381"/>
      <c r="AH9" s="381"/>
      <c r="AI9" s="381"/>
      <c r="AJ9" s="381"/>
      <c r="AK9" s="381"/>
      <c r="AL9" s="381"/>
    </row>
    <row r="10" spans="1:38" ht="12.75">
      <c r="A10" s="49"/>
      <c r="B10" s="289"/>
      <c r="C10" s="154"/>
      <c r="D10" s="198"/>
      <c r="E10" s="112"/>
      <c r="F10" s="112"/>
      <c r="G10" s="112"/>
      <c r="H10" s="112"/>
      <c r="I10" s="112"/>
      <c r="J10" s="112"/>
      <c r="K10" s="112"/>
      <c r="L10" s="183"/>
      <c r="M10" s="112"/>
      <c r="N10" s="637"/>
      <c r="O10" s="390"/>
      <c r="P10" s="389"/>
      <c r="Q10" s="389"/>
      <c r="R10" s="389"/>
      <c r="S10" s="389"/>
      <c r="T10" s="389"/>
      <c r="U10" s="389"/>
      <c r="V10" s="389"/>
      <c r="W10" s="389"/>
      <c r="X10" s="389"/>
      <c r="Y10" s="382"/>
      <c r="Z10" s="381"/>
      <c r="AA10" s="381"/>
      <c r="AB10" s="381"/>
      <c r="AC10" s="381"/>
      <c r="AD10" s="381"/>
      <c r="AE10" s="381"/>
      <c r="AF10" s="381"/>
      <c r="AG10" s="381"/>
      <c r="AH10" s="381"/>
      <c r="AI10" s="381"/>
      <c r="AJ10" s="381"/>
      <c r="AK10" s="381"/>
      <c r="AL10" s="381"/>
    </row>
    <row r="11" spans="1:38" ht="12.75">
      <c r="A11" s="27" t="str">
        <f>+ca_2</f>
        <v>B. Public Institutions</v>
      </c>
      <c r="B11" s="22"/>
      <c r="C11" s="124">
        <v>1</v>
      </c>
      <c r="D11" s="159">
        <f>+D12+D16</f>
        <v>154830</v>
      </c>
      <c r="E11" s="159">
        <f aca="true" t="shared" si="1" ref="E11:N11">+E12+E16</f>
        <v>160942</v>
      </c>
      <c r="F11" s="159">
        <f t="shared" si="1"/>
        <v>189228</v>
      </c>
      <c r="G11" s="159">
        <f t="shared" si="1"/>
        <v>194869</v>
      </c>
      <c r="H11" s="159">
        <f t="shared" si="1"/>
        <v>202844</v>
      </c>
      <c r="I11" s="159">
        <f t="shared" si="1"/>
        <v>214137</v>
      </c>
      <c r="J11" s="159">
        <f t="shared" si="1"/>
        <v>228414</v>
      </c>
      <c r="K11" s="110">
        <f t="shared" si="1"/>
        <v>238038</v>
      </c>
      <c r="L11" s="159">
        <f t="shared" si="1"/>
        <v>236840</v>
      </c>
      <c r="M11" s="114">
        <f t="shared" si="1"/>
        <v>234279</v>
      </c>
      <c r="N11" s="114">
        <f t="shared" si="1"/>
        <v>235231</v>
      </c>
      <c r="O11" s="390"/>
      <c r="P11" s="389"/>
      <c r="Q11" s="389"/>
      <c r="R11" s="389"/>
      <c r="S11" s="389"/>
      <c r="T11" s="389"/>
      <c r="U11" s="389"/>
      <c r="V11" s="389"/>
      <c r="W11" s="389"/>
      <c r="X11" s="389"/>
      <c r="Y11" s="382"/>
      <c r="Z11" s="381"/>
      <c r="AA11" s="381"/>
      <c r="AB11" s="381"/>
      <c r="AC11" s="381"/>
      <c r="AD11" s="381"/>
      <c r="AE11" s="381"/>
      <c r="AF11" s="381"/>
      <c r="AG11" s="381"/>
      <c r="AH11" s="381"/>
      <c r="AI11" s="381"/>
      <c r="AJ11" s="381"/>
      <c r="AK11" s="381"/>
      <c r="AL11" s="381"/>
    </row>
    <row r="12" spans="1:38" ht="12.75">
      <c r="A12" s="49"/>
      <c r="B12" s="50" t="str">
        <f>+t_1</f>
        <v>1. Universities</v>
      </c>
      <c r="C12" s="154"/>
      <c r="D12" s="109">
        <f>SUM(D13:D15)</f>
        <v>111523</v>
      </c>
      <c r="E12" s="144">
        <f aca="true" t="shared" si="2" ref="E12:L12">SUM(E13:E15)</f>
        <v>113064</v>
      </c>
      <c r="F12" s="144">
        <f t="shared" si="2"/>
        <v>128079</v>
      </c>
      <c r="G12" s="144">
        <f t="shared" si="2"/>
        <v>128966</v>
      </c>
      <c r="H12" s="144">
        <f t="shared" si="2"/>
        <v>134351</v>
      </c>
      <c r="I12" s="144">
        <f t="shared" si="2"/>
        <v>143437</v>
      </c>
      <c r="J12" s="144">
        <f t="shared" si="2"/>
        <v>152744</v>
      </c>
      <c r="K12" s="144">
        <f t="shared" si="2"/>
        <v>165260</v>
      </c>
      <c r="L12" s="159">
        <f t="shared" si="2"/>
        <v>163568</v>
      </c>
      <c r="M12" s="606">
        <v>162388</v>
      </c>
      <c r="N12" s="636">
        <v>169811</v>
      </c>
      <c r="O12" s="390"/>
      <c r="P12" s="389"/>
      <c r="Q12" s="389"/>
      <c r="R12" s="389"/>
      <c r="S12" s="389"/>
      <c r="T12" s="389"/>
      <c r="U12" s="389"/>
      <c r="V12" s="389"/>
      <c r="W12" s="389"/>
      <c r="X12" s="389"/>
      <c r="Y12" s="382"/>
      <c r="Z12" s="381"/>
      <c r="AA12" s="381"/>
      <c r="AB12" s="381"/>
      <c r="AC12" s="381"/>
      <c r="AD12" s="381"/>
      <c r="AE12" s="381"/>
      <c r="AF12" s="381"/>
      <c r="AG12" s="381"/>
      <c r="AH12" s="381"/>
      <c r="AI12" s="381"/>
      <c r="AJ12" s="381"/>
      <c r="AK12" s="381"/>
      <c r="AL12" s="381"/>
    </row>
    <row r="13" spans="1:38" ht="12.75">
      <c r="A13" s="49"/>
      <c r="B13" s="289" t="s">
        <v>138</v>
      </c>
      <c r="C13" s="154"/>
      <c r="D13" s="198">
        <v>111523</v>
      </c>
      <c r="E13" s="194">
        <v>113064</v>
      </c>
      <c r="F13" s="194">
        <v>128079</v>
      </c>
      <c r="G13" s="194">
        <v>128966</v>
      </c>
      <c r="H13" s="194">
        <v>134351</v>
      </c>
      <c r="I13" s="194">
        <v>143437</v>
      </c>
      <c r="J13" s="194">
        <v>152744</v>
      </c>
      <c r="K13" s="263">
        <v>165260</v>
      </c>
      <c r="L13" s="183">
        <v>163568</v>
      </c>
      <c r="M13" s="607">
        <v>162388</v>
      </c>
      <c r="N13" s="638">
        <v>169.811</v>
      </c>
      <c r="O13" s="390"/>
      <c r="P13" s="389"/>
      <c r="Q13" s="389"/>
      <c r="R13" s="389"/>
      <c r="S13" s="389"/>
      <c r="T13" s="389"/>
      <c r="U13" s="389"/>
      <c r="V13" s="389"/>
      <c r="W13" s="389"/>
      <c r="X13" s="389"/>
      <c r="Y13" s="382"/>
      <c r="Z13" s="381"/>
      <c r="AA13" s="381"/>
      <c r="AB13" s="381"/>
      <c r="AC13" s="381"/>
      <c r="AD13" s="381"/>
      <c r="AE13" s="381"/>
      <c r="AF13" s="381"/>
      <c r="AG13" s="381"/>
      <c r="AH13" s="381"/>
      <c r="AI13" s="381"/>
      <c r="AJ13" s="381"/>
      <c r="AK13" s="381"/>
      <c r="AL13" s="381"/>
    </row>
    <row r="14" spans="1:38" ht="12.75">
      <c r="A14" s="49"/>
      <c r="B14" s="289" t="s">
        <v>138</v>
      </c>
      <c r="C14" s="154"/>
      <c r="D14" s="200"/>
      <c r="E14" s="179"/>
      <c r="F14" s="179"/>
      <c r="G14" s="179"/>
      <c r="H14" s="179"/>
      <c r="I14" s="179"/>
      <c r="J14" s="179"/>
      <c r="K14" s="264"/>
      <c r="L14" s="477"/>
      <c r="M14" s="608"/>
      <c r="N14" s="639"/>
      <c r="O14" s="390"/>
      <c r="P14" s="389"/>
      <c r="Q14" s="389"/>
      <c r="R14" s="389"/>
      <c r="S14" s="389"/>
      <c r="T14" s="389"/>
      <c r="U14" s="389"/>
      <c r="V14" s="389"/>
      <c r="W14" s="389"/>
      <c r="X14" s="389"/>
      <c r="Y14" s="382"/>
      <c r="Z14" s="381"/>
      <c r="AA14" s="381"/>
      <c r="AB14" s="381"/>
      <c r="AC14" s="381"/>
      <c r="AD14" s="381"/>
      <c r="AE14" s="381"/>
      <c r="AF14" s="381"/>
      <c r="AG14" s="381"/>
      <c r="AH14" s="381"/>
      <c r="AI14" s="381"/>
      <c r="AJ14" s="381"/>
      <c r="AK14" s="381"/>
      <c r="AL14" s="381"/>
    </row>
    <row r="15" spans="1:38" ht="12.75">
      <c r="A15" s="49"/>
      <c r="B15" s="289" t="s">
        <v>138</v>
      </c>
      <c r="C15" s="154"/>
      <c r="D15" s="197"/>
      <c r="E15" s="180"/>
      <c r="F15" s="180"/>
      <c r="G15" s="180"/>
      <c r="H15" s="180"/>
      <c r="I15" s="180"/>
      <c r="J15" s="180"/>
      <c r="K15" s="265"/>
      <c r="L15" s="183"/>
      <c r="M15" s="609"/>
      <c r="N15" s="640"/>
      <c r="O15" s="390"/>
      <c r="P15" s="389"/>
      <c r="Q15" s="389"/>
      <c r="R15" s="389"/>
      <c r="S15" s="389"/>
      <c r="T15" s="389"/>
      <c r="U15" s="389"/>
      <c r="V15" s="389"/>
      <c r="W15" s="389"/>
      <c r="X15" s="389"/>
      <c r="Y15" s="382"/>
      <c r="Z15" s="381"/>
      <c r="AA15" s="381"/>
      <c r="AB15" s="381"/>
      <c r="AC15" s="381"/>
      <c r="AD15" s="381"/>
      <c r="AE15" s="381"/>
      <c r="AF15" s="381"/>
      <c r="AG15" s="381"/>
      <c r="AH15" s="381"/>
      <c r="AI15" s="381"/>
      <c r="AJ15" s="381"/>
      <c r="AK15" s="381"/>
      <c r="AL15" s="381"/>
    </row>
    <row r="16" spans="1:38" ht="12.75">
      <c r="A16" s="49"/>
      <c r="B16" s="50" t="s">
        <v>142</v>
      </c>
      <c r="C16" s="154"/>
      <c r="D16" s="109">
        <f aca="true" t="shared" si="3" ref="D16:N16">SUM(D17:D19)</f>
        <v>43307</v>
      </c>
      <c r="E16" s="110">
        <f t="shared" si="3"/>
        <v>47878</v>
      </c>
      <c r="F16" s="110">
        <f t="shared" si="3"/>
        <v>61149</v>
      </c>
      <c r="G16" s="110">
        <f t="shared" si="3"/>
        <v>65903</v>
      </c>
      <c r="H16" s="110">
        <f t="shared" si="3"/>
        <v>68493</v>
      </c>
      <c r="I16" s="110">
        <f t="shared" si="3"/>
        <v>70700</v>
      </c>
      <c r="J16" s="110">
        <f t="shared" si="3"/>
        <v>75670</v>
      </c>
      <c r="K16" s="110">
        <f t="shared" si="3"/>
        <v>72778</v>
      </c>
      <c r="L16" s="159">
        <f t="shared" si="3"/>
        <v>73272</v>
      </c>
      <c r="M16" s="114">
        <f t="shared" si="3"/>
        <v>71891</v>
      </c>
      <c r="N16" s="114">
        <f t="shared" si="3"/>
        <v>65420</v>
      </c>
      <c r="O16" s="390"/>
      <c r="P16" s="389"/>
      <c r="Q16" s="389"/>
      <c r="R16" s="389"/>
      <c r="S16" s="389"/>
      <c r="T16" s="389"/>
      <c r="U16" s="389"/>
      <c r="V16" s="389"/>
      <c r="W16" s="389"/>
      <c r="X16" s="389"/>
      <c r="Y16" s="382"/>
      <c r="Z16" s="381"/>
      <c r="AA16" s="381"/>
      <c r="AB16" s="381"/>
      <c r="AC16" s="381"/>
      <c r="AD16" s="381"/>
      <c r="AE16" s="381"/>
      <c r="AF16" s="381"/>
      <c r="AG16" s="381"/>
      <c r="AH16" s="381"/>
      <c r="AI16" s="381"/>
      <c r="AJ16" s="381"/>
      <c r="AK16" s="381"/>
      <c r="AL16" s="381"/>
    </row>
    <row r="17" spans="1:38" ht="12.75">
      <c r="A17" s="49"/>
      <c r="B17" s="289" t="s">
        <v>297</v>
      </c>
      <c r="C17" s="154"/>
      <c r="D17" s="198">
        <v>32371</v>
      </c>
      <c r="E17" s="112">
        <v>35882</v>
      </c>
      <c r="F17" s="112">
        <v>47200</v>
      </c>
      <c r="G17" s="112">
        <v>50766</v>
      </c>
      <c r="H17" s="112">
        <v>52709</v>
      </c>
      <c r="I17" s="112">
        <v>53601</v>
      </c>
      <c r="J17" s="112">
        <v>57456</v>
      </c>
      <c r="K17" s="112">
        <v>59517</v>
      </c>
      <c r="L17" s="183">
        <v>59452</v>
      </c>
      <c r="M17" s="112">
        <v>58860</v>
      </c>
      <c r="N17" s="652">
        <v>59059</v>
      </c>
      <c r="O17" s="390"/>
      <c r="P17" s="389"/>
      <c r="Q17" s="389"/>
      <c r="R17" s="389"/>
      <c r="S17" s="389"/>
      <c r="T17" s="389"/>
      <c r="U17" s="389"/>
      <c r="V17" s="389"/>
      <c r="W17" s="389"/>
      <c r="X17" s="389"/>
      <c r="Y17" s="382"/>
      <c r="Z17" s="381"/>
      <c r="AA17" s="381"/>
      <c r="AB17" s="381"/>
      <c r="AC17" s="381"/>
      <c r="AD17" s="381"/>
      <c r="AE17" s="381"/>
      <c r="AF17" s="381"/>
      <c r="AG17" s="381"/>
      <c r="AH17" s="381"/>
      <c r="AI17" s="381"/>
      <c r="AJ17" s="381"/>
      <c r="AK17" s="381"/>
      <c r="AL17" s="381"/>
    </row>
    <row r="18" spans="1:38" ht="12.75">
      <c r="A18" s="49"/>
      <c r="B18" s="289" t="s">
        <v>298</v>
      </c>
      <c r="C18" s="154"/>
      <c r="D18" s="199">
        <v>10340</v>
      </c>
      <c r="E18" s="82">
        <v>11077</v>
      </c>
      <c r="F18" s="82">
        <v>12889</v>
      </c>
      <c r="G18" s="82">
        <v>13356</v>
      </c>
      <c r="H18" s="82">
        <v>12909</v>
      </c>
      <c r="I18" s="82">
        <v>12760</v>
      </c>
      <c r="J18" s="82">
        <v>12778</v>
      </c>
      <c r="K18" s="82">
        <v>6741</v>
      </c>
      <c r="L18" s="419">
        <v>6504</v>
      </c>
      <c r="M18" s="82">
        <v>5658</v>
      </c>
      <c r="N18" s="639">
        <v>0</v>
      </c>
      <c r="O18" s="390"/>
      <c r="P18" s="389"/>
      <c r="Q18" s="389"/>
      <c r="R18" s="389"/>
      <c r="S18" s="389"/>
      <c r="T18" s="389"/>
      <c r="U18" s="389"/>
      <c r="V18" s="389"/>
      <c r="W18" s="389"/>
      <c r="X18" s="389"/>
      <c r="Y18" s="382"/>
      <c r="Z18" s="381"/>
      <c r="AA18" s="381"/>
      <c r="AB18" s="381"/>
      <c r="AC18" s="381"/>
      <c r="AD18" s="381"/>
      <c r="AE18" s="381"/>
      <c r="AF18" s="381"/>
      <c r="AG18" s="381"/>
      <c r="AH18" s="381"/>
      <c r="AI18" s="381"/>
      <c r="AJ18" s="381"/>
      <c r="AK18" s="381"/>
      <c r="AL18" s="381"/>
    </row>
    <row r="19" spans="1:38" ht="12.75">
      <c r="A19" s="49"/>
      <c r="B19" s="289" t="s">
        <v>299</v>
      </c>
      <c r="C19" s="154"/>
      <c r="D19" s="81">
        <v>596</v>
      </c>
      <c r="E19" s="82">
        <v>919</v>
      </c>
      <c r="F19" s="82">
        <v>1060</v>
      </c>
      <c r="G19" s="82">
        <v>1781</v>
      </c>
      <c r="H19" s="82">
        <v>2875</v>
      </c>
      <c r="I19" s="82">
        <v>4339</v>
      </c>
      <c r="J19" s="82">
        <v>5436</v>
      </c>
      <c r="K19" s="82">
        <v>6520</v>
      </c>
      <c r="L19" s="419">
        <v>7316</v>
      </c>
      <c r="M19" s="82">
        <v>7373</v>
      </c>
      <c r="N19" s="640">
        <v>6361</v>
      </c>
      <c r="O19" s="390"/>
      <c r="P19" s="389"/>
      <c r="Q19" s="389"/>
      <c r="R19" s="389"/>
      <c r="S19" s="389"/>
      <c r="T19" s="389"/>
      <c r="U19" s="389"/>
      <c r="V19" s="389"/>
      <c r="W19" s="389"/>
      <c r="X19" s="389"/>
      <c r="Y19" s="382"/>
      <c r="Z19" s="381"/>
      <c r="AA19" s="381"/>
      <c r="AB19" s="381"/>
      <c r="AC19" s="381"/>
      <c r="AD19" s="381"/>
      <c r="AE19" s="381"/>
      <c r="AF19" s="381"/>
      <c r="AG19" s="381"/>
      <c r="AH19" s="381"/>
      <c r="AI19" s="381"/>
      <c r="AJ19" s="381"/>
      <c r="AK19" s="381"/>
      <c r="AL19" s="381"/>
    </row>
    <row r="20" spans="1:38" ht="11.25" customHeight="1">
      <c r="A20" s="115" t="str">
        <f>+ca_3</f>
        <v>C.Total (private and public) </v>
      </c>
      <c r="B20" s="116"/>
      <c r="C20" s="130">
        <v>1</v>
      </c>
      <c r="D20" s="160">
        <f aca="true" t="shared" si="4" ref="D20:N20">+D21+D23</f>
        <v>159043</v>
      </c>
      <c r="E20" s="160">
        <f t="shared" si="4"/>
        <v>165279</v>
      </c>
      <c r="F20" s="160">
        <f t="shared" si="4"/>
        <v>198193</v>
      </c>
      <c r="G20" s="160">
        <f t="shared" si="4"/>
        <v>208428</v>
      </c>
      <c r="H20" s="160">
        <f t="shared" si="4"/>
        <v>220338</v>
      </c>
      <c r="I20" s="160">
        <f t="shared" si="4"/>
        <v>234116</v>
      </c>
      <c r="J20" s="160">
        <f t="shared" si="4"/>
        <v>249933</v>
      </c>
      <c r="K20" s="144">
        <f t="shared" si="4"/>
        <v>259012</v>
      </c>
      <c r="L20" s="160">
        <f t="shared" si="4"/>
        <v>260048</v>
      </c>
      <c r="M20" s="606">
        <f t="shared" si="4"/>
        <v>258017</v>
      </c>
      <c r="N20" s="606">
        <f t="shared" si="4"/>
        <v>260240</v>
      </c>
      <c r="O20" s="390"/>
      <c r="P20" s="389"/>
      <c r="Q20" s="389"/>
      <c r="R20" s="389"/>
      <c r="S20" s="389"/>
      <c r="T20" s="389"/>
      <c r="U20" s="389"/>
      <c r="V20" s="389"/>
      <c r="W20" s="389"/>
      <c r="X20" s="389"/>
      <c r="Y20" s="382"/>
      <c r="Z20" s="381"/>
      <c r="AA20" s="381"/>
      <c r="AB20" s="381"/>
      <c r="AC20" s="381"/>
      <c r="AD20" s="381"/>
      <c r="AE20" s="381"/>
      <c r="AF20" s="381"/>
      <c r="AG20" s="381"/>
      <c r="AH20" s="381"/>
      <c r="AI20" s="381"/>
      <c r="AJ20" s="381"/>
      <c r="AK20" s="381"/>
      <c r="AL20" s="381"/>
    </row>
    <row r="21" spans="1:38" ht="12.75">
      <c r="A21" s="118"/>
      <c r="B21" s="119" t="str">
        <f>+t_1</f>
        <v>1. Universities</v>
      </c>
      <c r="C21" s="155"/>
      <c r="D21" s="161">
        <f aca="true" t="shared" si="5" ref="D21:N21">+D7+D12</f>
        <v>111523</v>
      </c>
      <c r="E21" s="161">
        <f t="shared" si="5"/>
        <v>113064</v>
      </c>
      <c r="F21" s="161">
        <f t="shared" si="5"/>
        <v>128079</v>
      </c>
      <c r="G21" s="161">
        <f t="shared" si="5"/>
        <v>128966</v>
      </c>
      <c r="H21" s="161">
        <f t="shared" si="5"/>
        <v>134351</v>
      </c>
      <c r="I21" s="161">
        <f t="shared" si="5"/>
        <v>143437</v>
      </c>
      <c r="J21" s="161">
        <f t="shared" si="5"/>
        <v>152744</v>
      </c>
      <c r="K21" s="161">
        <f t="shared" si="5"/>
        <v>165260</v>
      </c>
      <c r="L21" s="509">
        <f t="shared" si="5"/>
        <v>163568</v>
      </c>
      <c r="M21" s="610">
        <f t="shared" si="5"/>
        <v>162388</v>
      </c>
      <c r="N21" s="610">
        <f t="shared" si="5"/>
        <v>169811</v>
      </c>
      <c r="O21" s="390"/>
      <c r="P21" s="389"/>
      <c r="Q21" s="389"/>
      <c r="R21" s="389"/>
      <c r="S21" s="389"/>
      <c r="T21" s="389"/>
      <c r="U21" s="389"/>
      <c r="V21" s="389"/>
      <c r="W21" s="389"/>
      <c r="X21" s="389"/>
      <c r="Y21" s="382"/>
      <c r="Z21" s="381"/>
      <c r="AA21" s="381"/>
      <c r="AB21" s="381"/>
      <c r="AC21" s="381"/>
      <c r="AD21" s="381"/>
      <c r="AE21" s="381"/>
      <c r="AF21" s="381"/>
      <c r="AG21" s="381"/>
      <c r="AH21" s="381"/>
      <c r="AI21" s="381"/>
      <c r="AJ21" s="381"/>
      <c r="AK21" s="381"/>
      <c r="AL21" s="381"/>
    </row>
    <row r="22" spans="1:38" ht="12.75">
      <c r="A22" s="49"/>
      <c r="B22" s="50"/>
      <c r="C22" s="156"/>
      <c r="D22" s="162"/>
      <c r="E22" s="162"/>
      <c r="F22" s="162"/>
      <c r="G22" s="162"/>
      <c r="H22" s="162"/>
      <c r="I22" s="162"/>
      <c r="J22" s="162"/>
      <c r="K22" s="249"/>
      <c r="L22" s="412"/>
      <c r="M22" s="249"/>
      <c r="N22" s="641"/>
      <c r="O22" s="390"/>
      <c r="P22" s="389"/>
      <c r="Q22" s="389"/>
      <c r="R22" s="389"/>
      <c r="S22" s="389"/>
      <c r="T22" s="389"/>
      <c r="U22" s="389"/>
      <c r="V22" s="389"/>
      <c r="W22" s="389"/>
      <c r="X22" s="389"/>
      <c r="Y22" s="382"/>
      <c r="Z22" s="381"/>
      <c r="AA22" s="381"/>
      <c r="AB22" s="381"/>
      <c r="AC22" s="381"/>
      <c r="AD22" s="381"/>
      <c r="AE22" s="381"/>
      <c r="AF22" s="381"/>
      <c r="AG22" s="381"/>
      <c r="AH22" s="381"/>
      <c r="AI22" s="381"/>
      <c r="AJ22" s="381"/>
      <c r="AK22" s="381"/>
      <c r="AL22" s="381"/>
    </row>
    <row r="23" spans="1:38" ht="12.75">
      <c r="A23" s="49"/>
      <c r="B23" s="50" t="s">
        <v>142</v>
      </c>
      <c r="C23" s="156"/>
      <c r="D23" s="163">
        <f aca="true" t="shared" si="6" ref="D23:N23">+D9+D16</f>
        <v>47520</v>
      </c>
      <c r="E23" s="163">
        <f t="shared" si="6"/>
        <v>52215</v>
      </c>
      <c r="F23" s="163">
        <f t="shared" si="6"/>
        <v>70114</v>
      </c>
      <c r="G23" s="163">
        <f t="shared" si="6"/>
        <v>79462</v>
      </c>
      <c r="H23" s="163">
        <f t="shared" si="6"/>
        <v>85987</v>
      </c>
      <c r="I23" s="163">
        <f t="shared" si="6"/>
        <v>90679</v>
      </c>
      <c r="J23" s="163">
        <f t="shared" si="6"/>
        <v>97189</v>
      </c>
      <c r="K23" s="163">
        <f t="shared" si="6"/>
        <v>93752</v>
      </c>
      <c r="L23" s="412">
        <f t="shared" si="6"/>
        <v>96480</v>
      </c>
      <c r="M23" s="249">
        <f t="shared" si="6"/>
        <v>95629</v>
      </c>
      <c r="N23" s="249">
        <f t="shared" si="6"/>
        <v>90429</v>
      </c>
      <c r="O23" s="390"/>
      <c r="P23" s="389"/>
      <c r="Q23" s="389"/>
      <c r="R23" s="389"/>
      <c r="S23" s="389"/>
      <c r="T23" s="389"/>
      <c r="U23" s="389"/>
      <c r="V23" s="389"/>
      <c r="W23" s="389"/>
      <c r="X23" s="389"/>
      <c r="Y23" s="382"/>
      <c r="Z23" s="381"/>
      <c r="AA23" s="381"/>
      <c r="AB23" s="381"/>
      <c r="AC23" s="381"/>
      <c r="AD23" s="381"/>
      <c r="AE23" s="381"/>
      <c r="AF23" s="381"/>
      <c r="AG23" s="381"/>
      <c r="AH23" s="381"/>
      <c r="AI23" s="381"/>
      <c r="AJ23" s="381"/>
      <c r="AK23" s="381"/>
      <c r="AL23" s="381"/>
    </row>
    <row r="24" spans="1:38" ht="12.75">
      <c r="A24" s="41"/>
      <c r="B24" s="142"/>
      <c r="C24" s="157"/>
      <c r="D24" s="165"/>
      <c r="E24" s="165"/>
      <c r="F24" s="165"/>
      <c r="G24" s="165"/>
      <c r="H24" s="165"/>
      <c r="I24" s="165"/>
      <c r="J24" s="165"/>
      <c r="K24" s="165"/>
      <c r="L24" s="488"/>
      <c r="M24" s="251"/>
      <c r="N24" s="635"/>
      <c r="O24" s="390"/>
      <c r="P24" s="389"/>
      <c r="Q24" s="389"/>
      <c r="R24" s="389"/>
      <c r="S24" s="389"/>
      <c r="T24" s="389"/>
      <c r="U24" s="389"/>
      <c r="V24" s="389"/>
      <c r="W24" s="389"/>
      <c r="X24" s="389"/>
      <c r="Y24" s="382"/>
      <c r="Z24" s="381"/>
      <c r="AA24" s="381"/>
      <c r="AB24" s="381"/>
      <c r="AC24" s="381"/>
      <c r="AD24" s="381"/>
      <c r="AE24" s="381"/>
      <c r="AF24" s="381"/>
      <c r="AG24" s="381"/>
      <c r="AH24" s="381"/>
      <c r="AI24" s="381"/>
      <c r="AJ24" s="381"/>
      <c r="AK24" s="381"/>
      <c r="AL24" s="381"/>
    </row>
    <row r="25" spans="1:24" s="402" customFormat="1" ht="12.75">
      <c r="A25" s="399"/>
      <c r="B25" s="400"/>
      <c r="C25" s="401"/>
      <c r="D25" s="401"/>
      <c r="E25" s="401"/>
      <c r="F25" s="401"/>
      <c r="G25" s="401"/>
      <c r="H25" s="401"/>
      <c r="I25" s="401"/>
      <c r="J25" s="401"/>
      <c r="K25" s="401"/>
      <c r="L25" s="599"/>
      <c r="M25" s="401"/>
      <c r="N25" s="642"/>
      <c r="O25" s="389"/>
      <c r="P25" s="389"/>
      <c r="Q25" s="389"/>
      <c r="R25" s="389"/>
      <c r="S25" s="389"/>
      <c r="T25" s="389"/>
      <c r="U25" s="389"/>
      <c r="V25" s="389"/>
      <c r="W25" s="389"/>
      <c r="X25" s="389"/>
    </row>
    <row r="26" spans="1:38" ht="12" customHeight="1" thickBot="1">
      <c r="A26" s="69" t="s">
        <v>124</v>
      </c>
      <c r="B26" s="106"/>
      <c r="C26" s="132"/>
      <c r="D26" s="71">
        <v>1997</v>
      </c>
      <c r="E26" s="71">
        <v>1998</v>
      </c>
      <c r="F26" s="71">
        <v>1999</v>
      </c>
      <c r="G26" s="71">
        <v>2000</v>
      </c>
      <c r="H26" s="71">
        <v>2001</v>
      </c>
      <c r="I26" s="71">
        <v>2002</v>
      </c>
      <c r="J26" s="71">
        <v>2003</v>
      </c>
      <c r="K26" s="72">
        <v>2004</v>
      </c>
      <c r="L26" s="405">
        <v>2005</v>
      </c>
      <c r="M26" s="72">
        <v>2006</v>
      </c>
      <c r="N26" s="646">
        <v>2007</v>
      </c>
      <c r="O26" s="389"/>
      <c r="P26" s="389"/>
      <c r="Q26" s="389"/>
      <c r="R26" s="389"/>
      <c r="S26" s="389"/>
      <c r="T26" s="389"/>
      <c r="U26" s="389"/>
      <c r="V26" s="389"/>
      <c r="W26" s="389"/>
      <c r="X26" s="389"/>
      <c r="Y26" s="382"/>
      <c r="Z26" s="381"/>
      <c r="AA26" s="381"/>
      <c r="AB26" s="381"/>
      <c r="AC26" s="381"/>
      <c r="AD26" s="381"/>
      <c r="AE26" s="381"/>
      <c r="AF26" s="381"/>
      <c r="AG26" s="381"/>
      <c r="AH26" s="381"/>
      <c r="AI26" s="381"/>
      <c r="AJ26" s="381"/>
      <c r="AK26" s="381"/>
      <c r="AL26" s="381"/>
    </row>
    <row r="27" spans="1:38" ht="21" customHeight="1">
      <c r="A27" s="93">
        <v>1</v>
      </c>
      <c r="B27" s="94" t="s">
        <v>99</v>
      </c>
      <c r="C27" s="57"/>
      <c r="D27" s="166">
        <f aca="true" t="shared" si="7" ref="D27:N27">+IF(D20=0,"-",D6/D20)</f>
        <v>0.026489691467087517</v>
      </c>
      <c r="E27" s="166">
        <f t="shared" si="7"/>
        <v>0.026240478221673656</v>
      </c>
      <c r="F27" s="166">
        <f t="shared" si="7"/>
        <v>0.04523368635622853</v>
      </c>
      <c r="G27" s="166">
        <f t="shared" si="7"/>
        <v>0.06505363962615388</v>
      </c>
      <c r="H27" s="166">
        <f t="shared" si="7"/>
        <v>0.07939620038304786</v>
      </c>
      <c r="I27" s="166">
        <f t="shared" si="7"/>
        <v>0.08533803755403305</v>
      </c>
      <c r="J27" s="166">
        <f t="shared" si="7"/>
        <v>0.08609907455197993</v>
      </c>
      <c r="K27" s="404">
        <f t="shared" si="7"/>
        <v>0.08097694315321298</v>
      </c>
      <c r="L27" s="510">
        <f t="shared" si="7"/>
        <v>0.08924506245000922</v>
      </c>
      <c r="M27" s="510">
        <f t="shared" si="7"/>
        <v>0.09200168981113648</v>
      </c>
      <c r="N27" s="510">
        <f t="shared" si="7"/>
        <v>0.09609975407316323</v>
      </c>
      <c r="O27" s="390"/>
      <c r="P27" s="389"/>
      <c r="Q27" s="389"/>
      <c r="R27" s="389"/>
      <c r="S27" s="389"/>
      <c r="T27" s="389"/>
      <c r="U27" s="389"/>
      <c r="V27" s="389"/>
      <c r="W27" s="389"/>
      <c r="X27" s="389"/>
      <c r="Y27" s="382"/>
      <c r="Z27" s="381"/>
      <c r="AA27" s="381"/>
      <c r="AB27" s="381"/>
      <c r="AC27" s="381"/>
      <c r="AD27" s="381"/>
      <c r="AE27" s="381"/>
      <c r="AF27" s="381"/>
      <c r="AG27" s="381"/>
      <c r="AH27" s="381"/>
      <c r="AI27" s="381"/>
      <c r="AJ27" s="381"/>
      <c r="AK27" s="381"/>
      <c r="AL27" s="381"/>
    </row>
    <row r="28" spans="1:38" ht="24" customHeight="1">
      <c r="A28" s="95">
        <v>2</v>
      </c>
      <c r="B28" s="96" t="s">
        <v>100</v>
      </c>
      <c r="C28" s="55"/>
      <c r="D28" s="36">
        <f>+IF(D6=0,"-",D7/D6)</f>
        <v>0</v>
      </c>
      <c r="E28" s="36">
        <f aca="true" t="shared" si="8" ref="E28:N28">+IF(E6=0,"-",E7/E6)</f>
        <v>0</v>
      </c>
      <c r="F28" s="36">
        <f t="shared" si="8"/>
        <v>0</v>
      </c>
      <c r="G28" s="36">
        <f t="shared" si="8"/>
        <v>0</v>
      </c>
      <c r="H28" s="36">
        <f t="shared" si="8"/>
        <v>0</v>
      </c>
      <c r="I28" s="36">
        <f t="shared" si="8"/>
        <v>0</v>
      </c>
      <c r="J28" s="36">
        <f t="shared" si="8"/>
        <v>0</v>
      </c>
      <c r="K28" s="36">
        <f t="shared" si="8"/>
        <v>0</v>
      </c>
      <c r="L28" s="36">
        <f t="shared" si="8"/>
        <v>0</v>
      </c>
      <c r="M28" s="36">
        <f t="shared" si="8"/>
        <v>0</v>
      </c>
      <c r="N28" s="36">
        <f t="shared" si="8"/>
        <v>0</v>
      </c>
      <c r="O28" s="390"/>
      <c r="P28" s="389"/>
      <c r="Q28" s="389"/>
      <c r="R28" s="389"/>
      <c r="S28" s="389"/>
      <c r="T28" s="389"/>
      <c r="U28" s="389"/>
      <c r="V28" s="389"/>
      <c r="W28" s="389"/>
      <c r="X28" s="389"/>
      <c r="Y28" s="382"/>
      <c r="Z28" s="381"/>
      <c r="AA28" s="381"/>
      <c r="AB28" s="381"/>
      <c r="AC28" s="381"/>
      <c r="AD28" s="381"/>
      <c r="AE28" s="381"/>
      <c r="AF28" s="381"/>
      <c r="AG28" s="381"/>
      <c r="AH28" s="381"/>
      <c r="AI28" s="381"/>
      <c r="AJ28" s="381"/>
      <c r="AK28" s="381"/>
      <c r="AL28" s="381"/>
    </row>
    <row r="29" spans="1:38" ht="24" customHeight="1">
      <c r="A29" s="97">
        <v>3</v>
      </c>
      <c r="B29" s="98" t="s">
        <v>101</v>
      </c>
      <c r="C29" s="68"/>
      <c r="D29" s="167">
        <f aca="true" t="shared" si="9" ref="D29:N29">IF((D21)=0,"-",+D7/(D21))</f>
        <v>0</v>
      </c>
      <c r="E29" s="167">
        <f t="shared" si="9"/>
        <v>0</v>
      </c>
      <c r="F29" s="167">
        <f t="shared" si="9"/>
        <v>0</v>
      </c>
      <c r="G29" s="167">
        <f t="shared" si="9"/>
        <v>0</v>
      </c>
      <c r="H29" s="167">
        <f t="shared" si="9"/>
        <v>0</v>
      </c>
      <c r="I29" s="167">
        <f t="shared" si="9"/>
        <v>0</v>
      </c>
      <c r="J29" s="167">
        <f t="shared" si="9"/>
        <v>0</v>
      </c>
      <c r="K29" s="167">
        <f t="shared" si="9"/>
        <v>0</v>
      </c>
      <c r="L29" s="167">
        <f t="shared" si="9"/>
        <v>0</v>
      </c>
      <c r="M29" s="167">
        <f t="shared" si="9"/>
        <v>0</v>
      </c>
      <c r="N29" s="167">
        <f t="shared" si="9"/>
        <v>0</v>
      </c>
      <c r="O29" s="390"/>
      <c r="P29" s="389"/>
      <c r="Q29" s="389"/>
      <c r="R29" s="389"/>
      <c r="S29" s="389"/>
      <c r="T29" s="389"/>
      <c r="U29" s="389"/>
      <c r="V29" s="389"/>
      <c r="W29" s="389"/>
      <c r="X29" s="389"/>
      <c r="Y29" s="382"/>
      <c r="Z29" s="381"/>
      <c r="AA29" s="381"/>
      <c r="AB29" s="381"/>
      <c r="AC29" s="381"/>
      <c r="AD29" s="381"/>
      <c r="AE29" s="381"/>
      <c r="AF29" s="381"/>
      <c r="AG29" s="381"/>
      <c r="AH29" s="381"/>
      <c r="AI29" s="381"/>
      <c r="AJ29" s="381"/>
      <c r="AK29" s="381"/>
      <c r="AL29" s="381"/>
    </row>
    <row r="30" spans="1:38" ht="12.75">
      <c r="A30" s="33"/>
      <c r="B30" s="12"/>
      <c r="C30" s="135"/>
      <c r="D30" s="12"/>
      <c r="E30" s="12"/>
      <c r="F30" s="12"/>
      <c r="G30" s="12"/>
      <c r="H30" s="12"/>
      <c r="I30" s="12"/>
      <c r="J30" s="12"/>
      <c r="K30" s="12"/>
      <c r="L30" s="12"/>
      <c r="M30" s="540"/>
      <c r="N30" s="647"/>
      <c r="O30" s="389"/>
      <c r="P30" s="389"/>
      <c r="Q30" s="389"/>
      <c r="R30" s="389"/>
      <c r="S30" s="389"/>
      <c r="T30" s="389"/>
      <c r="U30" s="389"/>
      <c r="V30" s="389"/>
      <c r="W30" s="389"/>
      <c r="X30" s="389"/>
      <c r="Y30" s="382"/>
      <c r="Z30" s="381"/>
      <c r="AA30" s="381"/>
      <c r="AB30" s="381"/>
      <c r="AC30" s="381"/>
      <c r="AD30" s="381"/>
      <c r="AE30" s="381"/>
      <c r="AF30" s="381"/>
      <c r="AG30" s="381"/>
      <c r="AH30" s="381"/>
      <c r="AI30" s="381"/>
      <c r="AJ30" s="381"/>
      <c r="AK30" s="381"/>
      <c r="AL30" s="381"/>
    </row>
    <row r="31" spans="1:38" ht="12.75">
      <c r="A31" s="297" t="s">
        <v>92</v>
      </c>
      <c r="B31" s="298"/>
      <c r="C31" s="299"/>
      <c r="D31" s="299"/>
      <c r="E31" s="299"/>
      <c r="F31" s="299"/>
      <c r="G31" s="299"/>
      <c r="H31" s="299"/>
      <c r="I31" s="299"/>
      <c r="J31" s="299"/>
      <c r="K31" s="300"/>
      <c r="L31" s="60"/>
      <c r="M31" s="544"/>
      <c r="N31" s="648"/>
      <c r="O31" s="389"/>
      <c r="P31" s="389"/>
      <c r="Q31" s="389"/>
      <c r="R31" s="389"/>
      <c r="S31" s="389"/>
      <c r="T31" s="389"/>
      <c r="U31" s="389"/>
      <c r="V31" s="389"/>
      <c r="W31" s="389"/>
      <c r="X31" s="389"/>
      <c r="Y31" s="382"/>
      <c r="Z31" s="381"/>
      <c r="AA31" s="381"/>
      <c r="AB31" s="381"/>
      <c r="AC31" s="381"/>
      <c r="AD31" s="381"/>
      <c r="AE31" s="381"/>
      <c r="AF31" s="381"/>
      <c r="AG31" s="381"/>
      <c r="AH31" s="381"/>
      <c r="AI31" s="381"/>
      <c r="AJ31" s="381"/>
      <c r="AK31" s="381"/>
      <c r="AL31" s="381"/>
    </row>
    <row r="32" spans="1:38" ht="18.75" customHeight="1">
      <c r="A32" s="301" t="s">
        <v>166</v>
      </c>
      <c r="B32" s="298" t="s">
        <v>94</v>
      </c>
      <c r="C32" s="299"/>
      <c r="D32" s="299"/>
      <c r="E32" s="299"/>
      <c r="F32" s="299"/>
      <c r="G32" s="299"/>
      <c r="H32" s="299"/>
      <c r="I32" s="299"/>
      <c r="J32" s="299"/>
      <c r="K32" s="300"/>
      <c r="L32" s="423"/>
      <c r="M32" s="544"/>
      <c r="N32" s="648"/>
      <c r="O32" s="389"/>
      <c r="P32" s="389"/>
      <c r="Q32" s="389"/>
      <c r="R32" s="389"/>
      <c r="S32" s="389"/>
      <c r="T32" s="389"/>
      <c r="U32" s="389"/>
      <c r="V32" s="389"/>
      <c r="W32" s="389"/>
      <c r="X32" s="389"/>
      <c r="Y32" s="382"/>
      <c r="Z32" s="381"/>
      <c r="AA32" s="381"/>
      <c r="AB32" s="381"/>
      <c r="AC32" s="381"/>
      <c r="AD32" s="381"/>
      <c r="AE32" s="381"/>
      <c r="AF32" s="381"/>
      <c r="AG32" s="381"/>
      <c r="AH32" s="381"/>
      <c r="AI32" s="381"/>
      <c r="AJ32" s="381"/>
      <c r="AK32" s="381"/>
      <c r="AL32" s="381"/>
    </row>
    <row r="33" spans="1:38" ht="12" customHeight="1">
      <c r="A33" s="296">
        <v>1</v>
      </c>
      <c r="B33" s="740" t="s">
        <v>300</v>
      </c>
      <c r="C33" s="741"/>
      <c r="D33" s="741"/>
      <c r="E33" s="741"/>
      <c r="F33" s="741"/>
      <c r="G33" s="741"/>
      <c r="H33" s="741"/>
      <c r="I33" s="741"/>
      <c r="J33" s="741"/>
      <c r="K33" s="741"/>
      <c r="L33" s="742"/>
      <c r="M33" s="541"/>
      <c r="N33" s="648"/>
      <c r="O33" s="389"/>
      <c r="P33" s="389"/>
      <c r="Q33" s="389"/>
      <c r="R33" s="389"/>
      <c r="S33" s="389"/>
      <c r="T33" s="389"/>
      <c r="U33" s="389"/>
      <c r="V33" s="389"/>
      <c r="W33" s="389"/>
      <c r="X33" s="389"/>
      <c r="Y33" s="382"/>
      <c r="Z33" s="381"/>
      <c r="AA33" s="381"/>
      <c r="AB33" s="381"/>
      <c r="AC33" s="381"/>
      <c r="AD33" s="381"/>
      <c r="AE33" s="381"/>
      <c r="AF33" s="381"/>
      <c r="AG33" s="381"/>
      <c r="AH33" s="381"/>
      <c r="AI33" s="381"/>
      <c r="AJ33" s="381"/>
      <c r="AK33" s="381"/>
      <c r="AL33" s="381"/>
    </row>
    <row r="34" spans="1:38" ht="12" customHeight="1">
      <c r="A34" s="56"/>
      <c r="B34" s="743"/>
      <c r="C34" s="744"/>
      <c r="D34" s="744"/>
      <c r="E34" s="744"/>
      <c r="F34" s="744"/>
      <c r="G34" s="744"/>
      <c r="H34" s="744"/>
      <c r="I34" s="744"/>
      <c r="J34" s="744"/>
      <c r="K34" s="744"/>
      <c r="L34" s="745"/>
      <c r="M34" s="541"/>
      <c r="N34" s="648"/>
      <c r="O34" s="389"/>
      <c r="P34" s="389"/>
      <c r="Q34" s="389"/>
      <c r="R34" s="389"/>
      <c r="S34" s="389"/>
      <c r="T34" s="389"/>
      <c r="U34" s="389"/>
      <c r="V34" s="389"/>
      <c r="W34" s="389"/>
      <c r="X34" s="389"/>
      <c r="Y34" s="382"/>
      <c r="Z34" s="381"/>
      <c r="AA34" s="381"/>
      <c r="AB34" s="381"/>
      <c r="AC34" s="381"/>
      <c r="AD34" s="381"/>
      <c r="AE34" s="381"/>
      <c r="AF34" s="381"/>
      <c r="AG34" s="381"/>
      <c r="AH34" s="381"/>
      <c r="AI34" s="381"/>
      <c r="AJ34" s="381"/>
      <c r="AK34" s="381"/>
      <c r="AL34" s="381"/>
    </row>
    <row r="35" spans="1:38" ht="12.75">
      <c r="A35" s="33"/>
      <c r="B35" s="12"/>
      <c r="C35" s="135"/>
      <c r="D35" s="12"/>
      <c r="E35" s="12"/>
      <c r="F35" s="12"/>
      <c r="G35" s="12"/>
      <c r="H35" s="12"/>
      <c r="I35" s="12"/>
      <c r="J35" s="12"/>
      <c r="K35" s="12"/>
      <c r="L35" s="12"/>
      <c r="M35" s="541"/>
      <c r="N35" s="648"/>
      <c r="O35" s="389"/>
      <c r="P35" s="389"/>
      <c r="Q35" s="389"/>
      <c r="R35" s="389"/>
      <c r="S35" s="389"/>
      <c r="T35" s="389"/>
      <c r="U35" s="389"/>
      <c r="V35" s="389"/>
      <c r="W35" s="389"/>
      <c r="X35" s="389"/>
      <c r="Y35" s="382"/>
      <c r="Z35" s="381"/>
      <c r="AA35" s="381"/>
      <c r="AB35" s="381"/>
      <c r="AC35" s="381"/>
      <c r="AD35" s="381"/>
      <c r="AE35" s="381"/>
      <c r="AF35" s="381"/>
      <c r="AG35" s="381"/>
      <c r="AH35" s="381"/>
      <c r="AI35" s="381"/>
      <c r="AJ35" s="381"/>
      <c r="AK35" s="381"/>
      <c r="AL35" s="381"/>
    </row>
    <row r="36" spans="1:38" ht="12.75">
      <c r="A36" s="33"/>
      <c r="B36" s="12"/>
      <c r="C36" s="135"/>
      <c r="D36" s="12"/>
      <c r="E36" s="12"/>
      <c r="F36" s="12"/>
      <c r="G36" s="12"/>
      <c r="H36" s="12"/>
      <c r="I36" s="12"/>
      <c r="J36" s="12"/>
      <c r="K36" s="12"/>
      <c r="L36" s="12"/>
      <c r="M36" s="541"/>
      <c r="N36" s="648"/>
      <c r="O36" s="389"/>
      <c r="P36" s="389"/>
      <c r="Q36" s="389"/>
      <c r="R36" s="389"/>
      <c r="S36" s="389"/>
      <c r="T36" s="389"/>
      <c r="U36" s="389"/>
      <c r="V36" s="389"/>
      <c r="W36" s="389"/>
      <c r="X36" s="389"/>
      <c r="Y36" s="382"/>
      <c r="Z36" s="381"/>
      <c r="AA36" s="381"/>
      <c r="AB36" s="381"/>
      <c r="AC36" s="381"/>
      <c r="AD36" s="381"/>
      <c r="AE36" s="381"/>
      <c r="AF36" s="381"/>
      <c r="AG36" s="381"/>
      <c r="AH36" s="381"/>
      <c r="AI36" s="381"/>
      <c r="AJ36" s="381"/>
      <c r="AK36" s="381"/>
      <c r="AL36" s="381"/>
    </row>
    <row r="37" spans="1:38" ht="12.75">
      <c r="A37" s="33"/>
      <c r="B37" s="12"/>
      <c r="C37" s="135"/>
      <c r="D37" s="12"/>
      <c r="E37" s="12"/>
      <c r="F37" s="12"/>
      <c r="G37" s="12"/>
      <c r="H37" s="12"/>
      <c r="I37" s="12"/>
      <c r="J37" s="12"/>
      <c r="K37" s="12"/>
      <c r="L37" s="12"/>
      <c r="M37" s="541"/>
      <c r="N37" s="648"/>
      <c r="O37" s="389"/>
      <c r="P37" s="389"/>
      <c r="Q37" s="389"/>
      <c r="R37" s="389"/>
      <c r="S37" s="389"/>
      <c r="T37" s="389"/>
      <c r="U37" s="389"/>
      <c r="V37" s="389"/>
      <c r="W37" s="389"/>
      <c r="X37" s="389"/>
      <c r="Y37" s="382"/>
      <c r="Z37" s="381"/>
      <c r="AA37" s="381"/>
      <c r="AB37" s="381"/>
      <c r="AC37" s="381"/>
      <c r="AD37" s="381"/>
      <c r="AE37" s="381"/>
      <c r="AF37" s="381"/>
      <c r="AG37" s="381"/>
      <c r="AH37" s="381"/>
      <c r="AI37" s="381"/>
      <c r="AJ37" s="381"/>
      <c r="AK37" s="381"/>
      <c r="AL37" s="381"/>
    </row>
    <row r="38" spans="1:38" ht="12.75">
      <c r="A38" s="33"/>
      <c r="B38" s="12"/>
      <c r="C38" s="135"/>
      <c r="D38" s="12"/>
      <c r="E38" s="12"/>
      <c r="F38" s="12"/>
      <c r="G38" s="12"/>
      <c r="H38" s="12"/>
      <c r="I38" s="12"/>
      <c r="J38" s="12"/>
      <c r="K38" s="12"/>
      <c r="L38" s="12"/>
      <c r="M38" s="541"/>
      <c r="N38" s="648"/>
      <c r="O38" s="389"/>
      <c r="P38" s="389"/>
      <c r="Q38" s="389"/>
      <c r="R38" s="389"/>
      <c r="S38" s="389"/>
      <c r="T38" s="389"/>
      <c r="U38" s="389"/>
      <c r="V38" s="389"/>
      <c r="W38" s="389"/>
      <c r="X38" s="389"/>
      <c r="Y38" s="382"/>
      <c r="Z38" s="381"/>
      <c r="AA38" s="381"/>
      <c r="AB38" s="381"/>
      <c r="AC38" s="381"/>
      <c r="AD38" s="381"/>
      <c r="AE38" s="381"/>
      <c r="AF38" s="381"/>
      <c r="AG38" s="381"/>
      <c r="AH38" s="381"/>
      <c r="AI38" s="381"/>
      <c r="AJ38" s="381"/>
      <c r="AK38" s="381"/>
      <c r="AL38" s="381"/>
    </row>
    <row r="39" spans="1:38" ht="12.75">
      <c r="A39" s="33"/>
      <c r="B39" s="12"/>
      <c r="C39" s="135"/>
      <c r="D39" s="12"/>
      <c r="E39" s="12"/>
      <c r="F39" s="12"/>
      <c r="G39" s="12"/>
      <c r="H39" s="12"/>
      <c r="I39" s="12"/>
      <c r="J39" s="12"/>
      <c r="K39" s="12"/>
      <c r="L39" s="12"/>
      <c r="M39" s="541"/>
      <c r="N39" s="648"/>
      <c r="O39" s="389"/>
      <c r="P39" s="389"/>
      <c r="Q39" s="389"/>
      <c r="R39" s="389"/>
      <c r="S39" s="389"/>
      <c r="T39" s="389"/>
      <c r="U39" s="389"/>
      <c r="V39" s="389"/>
      <c r="W39" s="389"/>
      <c r="X39" s="389"/>
      <c r="Y39" s="382"/>
      <c r="Z39" s="381"/>
      <c r="AA39" s="381"/>
      <c r="AB39" s="381"/>
      <c r="AC39" s="381"/>
      <c r="AD39" s="381"/>
      <c r="AE39" s="381"/>
      <c r="AF39" s="381"/>
      <c r="AG39" s="381"/>
      <c r="AH39" s="381"/>
      <c r="AI39" s="381"/>
      <c r="AJ39" s="381"/>
      <c r="AK39" s="381"/>
      <c r="AL39" s="381"/>
    </row>
    <row r="40" spans="1:38" ht="12.75">
      <c r="A40" s="33"/>
      <c r="B40" s="12"/>
      <c r="C40" s="135"/>
      <c r="D40" s="12"/>
      <c r="E40" s="12"/>
      <c r="F40" s="12"/>
      <c r="G40" s="12"/>
      <c r="H40" s="12"/>
      <c r="I40" s="12"/>
      <c r="J40" s="12"/>
      <c r="K40" s="12"/>
      <c r="L40" s="12"/>
      <c r="M40" s="541"/>
      <c r="N40" s="648"/>
      <c r="O40" s="389"/>
      <c r="P40" s="389"/>
      <c r="Q40" s="389"/>
      <c r="R40" s="389"/>
      <c r="S40" s="389"/>
      <c r="T40" s="389"/>
      <c r="U40" s="389"/>
      <c r="V40" s="389"/>
      <c r="W40" s="389"/>
      <c r="X40" s="389"/>
      <c r="Y40" s="382"/>
      <c r="Z40" s="381"/>
      <c r="AA40" s="381"/>
      <c r="AB40" s="381"/>
      <c r="AC40" s="381"/>
      <c r="AD40" s="381"/>
      <c r="AE40" s="381"/>
      <c r="AF40" s="381"/>
      <c r="AG40" s="381"/>
      <c r="AH40" s="381"/>
      <c r="AI40" s="381"/>
      <c r="AJ40" s="381"/>
      <c r="AK40" s="381"/>
      <c r="AL40" s="381"/>
    </row>
    <row r="41" spans="1:38" ht="12.75">
      <c r="A41" s="33"/>
      <c r="B41" s="12"/>
      <c r="C41" s="135"/>
      <c r="D41" s="12"/>
      <c r="E41" s="12"/>
      <c r="F41" s="12"/>
      <c r="G41" s="12"/>
      <c r="H41" s="12"/>
      <c r="I41" s="12"/>
      <c r="J41" s="12"/>
      <c r="K41" s="12"/>
      <c r="L41" s="12"/>
      <c r="M41" s="541"/>
      <c r="N41" s="648"/>
      <c r="O41" s="389"/>
      <c r="P41" s="389"/>
      <c r="Q41" s="389"/>
      <c r="R41" s="389"/>
      <c r="S41" s="389"/>
      <c r="T41" s="389"/>
      <c r="U41" s="389"/>
      <c r="V41" s="389"/>
      <c r="W41" s="389"/>
      <c r="X41" s="389"/>
      <c r="Y41" s="382"/>
      <c r="Z41" s="381"/>
      <c r="AA41" s="381"/>
      <c r="AB41" s="381"/>
      <c r="AC41" s="381"/>
      <c r="AD41" s="381"/>
      <c r="AE41" s="381"/>
      <c r="AF41" s="381"/>
      <c r="AG41" s="381"/>
      <c r="AH41" s="381"/>
      <c r="AI41" s="381"/>
      <c r="AJ41" s="381"/>
      <c r="AK41" s="381"/>
      <c r="AL41" s="381"/>
    </row>
    <row r="42" spans="1:38" ht="12.75">
      <c r="A42" s="33"/>
      <c r="B42" s="12"/>
      <c r="C42" s="135"/>
      <c r="D42" s="12"/>
      <c r="E42" s="12"/>
      <c r="F42" s="12"/>
      <c r="G42" s="12"/>
      <c r="H42" s="12"/>
      <c r="I42" s="12"/>
      <c r="J42" s="12"/>
      <c r="K42" s="12"/>
      <c r="L42" s="12"/>
      <c r="M42" s="541"/>
      <c r="N42" s="648"/>
      <c r="O42" s="389"/>
      <c r="P42" s="389"/>
      <c r="Q42" s="389"/>
      <c r="R42" s="389"/>
      <c r="S42" s="389"/>
      <c r="T42" s="389"/>
      <c r="U42" s="389"/>
      <c r="V42" s="389"/>
      <c r="W42" s="389"/>
      <c r="X42" s="389"/>
      <c r="Y42" s="382"/>
      <c r="Z42" s="381"/>
      <c r="AA42" s="381"/>
      <c r="AB42" s="381"/>
      <c r="AC42" s="381"/>
      <c r="AD42" s="381"/>
      <c r="AE42" s="381"/>
      <c r="AF42" s="381"/>
      <c r="AG42" s="381"/>
      <c r="AH42" s="381"/>
      <c r="AI42" s="381"/>
      <c r="AJ42" s="381"/>
      <c r="AK42" s="381"/>
      <c r="AL42" s="381"/>
    </row>
    <row r="43" spans="1:38" ht="12.75">
      <c r="A43" s="395"/>
      <c r="B43" s="396"/>
      <c r="C43" s="397"/>
      <c r="D43" s="397"/>
      <c r="E43" s="397"/>
      <c r="F43" s="397"/>
      <c r="G43" s="397"/>
      <c r="H43" s="397"/>
      <c r="I43" s="397"/>
      <c r="J43" s="397"/>
      <c r="K43" s="397"/>
      <c r="L43" s="397"/>
      <c r="M43" s="541"/>
      <c r="N43" s="648"/>
      <c r="O43" s="389"/>
      <c r="P43" s="389"/>
      <c r="Q43" s="389"/>
      <c r="R43" s="389"/>
      <c r="S43" s="389"/>
      <c r="T43" s="389"/>
      <c r="U43" s="389"/>
      <c r="V43" s="389"/>
      <c r="W43" s="389"/>
      <c r="X43" s="389"/>
      <c r="Y43" s="382"/>
      <c r="Z43" s="381"/>
      <c r="AA43" s="381"/>
      <c r="AB43" s="381"/>
      <c r="AC43" s="381"/>
      <c r="AD43" s="381"/>
      <c r="AE43" s="381"/>
      <c r="AF43" s="381"/>
      <c r="AG43" s="381"/>
      <c r="AH43" s="381"/>
      <c r="AI43" s="381"/>
      <c r="AJ43" s="381"/>
      <c r="AK43" s="381"/>
      <c r="AL43" s="381"/>
    </row>
    <row r="44" spans="1:38" ht="12.75">
      <c r="A44" s="406"/>
      <c r="B44" s="407"/>
      <c r="C44" s="408"/>
      <c r="D44" s="407"/>
      <c r="E44" s="407"/>
      <c r="F44" s="407"/>
      <c r="G44" s="407"/>
      <c r="H44" s="402"/>
      <c r="I44" s="402"/>
      <c r="J44" s="402"/>
      <c r="K44" s="402"/>
      <c r="L44" s="402"/>
      <c r="M44" s="541"/>
      <c r="N44" s="648"/>
      <c r="O44" s="389"/>
      <c r="P44" s="389"/>
      <c r="Q44" s="389"/>
      <c r="R44" s="389"/>
      <c r="S44" s="389"/>
      <c r="T44" s="389"/>
      <c r="U44" s="389"/>
      <c r="V44" s="389"/>
      <c r="W44" s="389"/>
      <c r="X44" s="389"/>
      <c r="Y44" s="382"/>
      <c r="Z44" s="381"/>
      <c r="AA44" s="381"/>
      <c r="AB44" s="381"/>
      <c r="AC44" s="381"/>
      <c r="AD44" s="381"/>
      <c r="AE44" s="381"/>
      <c r="AF44" s="381"/>
      <c r="AG44" s="381"/>
      <c r="AH44" s="381"/>
      <c r="AI44" s="381"/>
      <c r="AJ44" s="381"/>
      <c r="AK44" s="381"/>
      <c r="AL44" s="381"/>
    </row>
    <row r="45" spans="1:38" ht="12.75">
      <c r="A45" s="406"/>
      <c r="B45" s="407"/>
      <c r="C45" s="408"/>
      <c r="D45" s="407"/>
      <c r="E45" s="407"/>
      <c r="F45" s="407"/>
      <c r="G45" s="407"/>
      <c r="H45" s="402"/>
      <c r="I45" s="402"/>
      <c r="J45" s="402"/>
      <c r="K45" s="402"/>
      <c r="L45" s="402"/>
      <c r="M45" s="541"/>
      <c r="N45" s="648"/>
      <c r="O45" s="389"/>
      <c r="P45" s="389"/>
      <c r="Q45" s="389"/>
      <c r="R45" s="389"/>
      <c r="S45" s="389"/>
      <c r="T45" s="389"/>
      <c r="U45" s="389"/>
      <c r="V45" s="389"/>
      <c r="W45" s="389"/>
      <c r="X45" s="389"/>
      <c r="Y45" s="382"/>
      <c r="Z45" s="381"/>
      <c r="AA45" s="381"/>
      <c r="AB45" s="381"/>
      <c r="AC45" s="381"/>
      <c r="AD45" s="381"/>
      <c r="AE45" s="381"/>
      <c r="AF45" s="381"/>
      <c r="AG45" s="381"/>
      <c r="AH45" s="381"/>
      <c r="AI45" s="381"/>
      <c r="AJ45" s="381"/>
      <c r="AK45" s="381"/>
      <c r="AL45" s="381"/>
    </row>
    <row r="46" spans="1:38" s="366" customFormat="1" ht="15.75">
      <c r="A46" s="43"/>
      <c r="B46" s="364" t="s">
        <v>296</v>
      </c>
      <c r="C46" s="365"/>
      <c r="D46" s="365"/>
      <c r="E46" s="365"/>
      <c r="F46" s="365"/>
      <c r="G46" s="365"/>
      <c r="H46" s="409"/>
      <c r="I46" s="409"/>
      <c r="J46" s="409"/>
      <c r="K46" s="663"/>
      <c r="L46" s="416"/>
      <c r="M46" s="538"/>
      <c r="N46" s="649"/>
      <c r="O46" s="387"/>
      <c r="P46" s="387"/>
      <c r="Q46" s="387"/>
      <c r="R46" s="387"/>
      <c r="S46" s="387"/>
      <c r="T46" s="387"/>
      <c r="U46" s="387"/>
      <c r="V46" s="387"/>
      <c r="W46" s="387"/>
      <c r="X46" s="387"/>
      <c r="Y46" s="383"/>
      <c r="Z46" s="384"/>
      <c r="AA46" s="384"/>
      <c r="AB46" s="384"/>
      <c r="AC46" s="384"/>
      <c r="AD46" s="384"/>
      <c r="AE46" s="384"/>
      <c r="AF46" s="384"/>
      <c r="AG46" s="384"/>
      <c r="AH46" s="384"/>
      <c r="AI46" s="384"/>
      <c r="AJ46" s="384"/>
      <c r="AK46" s="384"/>
      <c r="AL46" s="384"/>
    </row>
    <row r="47" spans="1:38" ht="12.75">
      <c r="A47" s="391"/>
      <c r="B47" s="392"/>
      <c r="C47" s="393"/>
      <c r="D47" s="393"/>
      <c r="E47" s="393" t="s">
        <v>138</v>
      </c>
      <c r="F47" s="393"/>
      <c r="G47" s="393"/>
      <c r="H47" s="393"/>
      <c r="I47" s="410"/>
      <c r="J47" s="428"/>
      <c r="K47" s="662"/>
      <c r="L47" s="415"/>
      <c r="M47" s="541"/>
      <c r="N47" s="648"/>
      <c r="O47" s="389"/>
      <c r="P47" s="389"/>
      <c r="Q47" s="389"/>
      <c r="R47" s="389"/>
      <c r="S47" s="389"/>
      <c r="T47" s="389"/>
      <c r="U47" s="389"/>
      <c r="V47" s="389"/>
      <c r="W47" s="389"/>
      <c r="X47" s="389"/>
      <c r="Y47" s="382"/>
      <c r="Z47" s="381"/>
      <c r="AA47" s="381"/>
      <c r="AB47" s="381"/>
      <c r="AC47" s="381"/>
      <c r="AD47" s="381"/>
      <c r="AE47" s="381"/>
      <c r="AF47" s="381"/>
      <c r="AG47" s="381"/>
      <c r="AH47" s="381"/>
      <c r="AI47" s="381"/>
      <c r="AJ47" s="381"/>
      <c r="AK47" s="381"/>
      <c r="AL47" s="381"/>
    </row>
    <row r="48" spans="1:38" ht="13.5" thickBot="1">
      <c r="A48" s="17" t="s">
        <v>57</v>
      </c>
      <c r="B48" s="20"/>
      <c r="C48" s="204" t="s">
        <v>88</v>
      </c>
      <c r="D48" s="18">
        <v>2000</v>
      </c>
      <c r="E48" s="18">
        <v>2001</v>
      </c>
      <c r="F48" s="18">
        <v>2002</v>
      </c>
      <c r="G48" s="18">
        <v>2003</v>
      </c>
      <c r="H48" s="18">
        <v>2004</v>
      </c>
      <c r="I48" s="18">
        <v>2005</v>
      </c>
      <c r="J48" s="18">
        <v>2006</v>
      </c>
      <c r="K48" s="660">
        <v>2007</v>
      </c>
      <c r="L48" s="421"/>
      <c r="M48" s="541"/>
      <c r="N48" s="648"/>
      <c r="O48" s="389"/>
      <c r="P48" s="389"/>
      <c r="Q48" s="389"/>
      <c r="R48" s="389"/>
      <c r="S48" s="389"/>
      <c r="T48" s="389"/>
      <c r="U48" s="389"/>
      <c r="V48" s="389"/>
      <c r="W48" s="389"/>
      <c r="X48" s="389"/>
      <c r="Y48" s="382"/>
      <c r="Z48" s="381"/>
      <c r="AA48" s="381"/>
      <c r="AB48" s="381"/>
      <c r="AC48" s="381"/>
      <c r="AD48" s="381"/>
      <c r="AE48" s="381"/>
      <c r="AF48" s="381"/>
      <c r="AG48" s="381"/>
      <c r="AH48" s="381"/>
      <c r="AI48" s="381"/>
      <c r="AJ48" s="381"/>
      <c r="AK48" s="381"/>
      <c r="AL48" s="381"/>
    </row>
    <row r="49" spans="1:38" ht="12.75">
      <c r="A49" s="26" t="str">
        <f>+ca_1</f>
        <v>A. Private Institutions</v>
      </c>
      <c r="B49" s="52"/>
      <c r="C49" s="253">
        <v>1</v>
      </c>
      <c r="D49" s="158">
        <f>SUM(D50:D52)</f>
        <v>9589</v>
      </c>
      <c r="E49" s="158">
        <f>+E50+E51</f>
        <v>11828</v>
      </c>
      <c r="F49" s="158">
        <f>+F50+F51</f>
        <v>13277</v>
      </c>
      <c r="G49" s="158">
        <f>+G50+G51</f>
        <v>16779</v>
      </c>
      <c r="H49" s="158">
        <f>+H50+H51</f>
        <v>23038</v>
      </c>
      <c r="I49" s="545">
        <f>+I50+I51</f>
        <v>25820</v>
      </c>
      <c r="J49" s="545" t="s">
        <v>143</v>
      </c>
      <c r="K49" s="545">
        <f>+K50+K51</f>
        <v>25009</v>
      </c>
      <c r="L49" s="422"/>
      <c r="M49" s="541"/>
      <c r="N49" s="648"/>
      <c r="O49" s="389"/>
      <c r="P49" s="389"/>
      <c r="Q49" s="389"/>
      <c r="R49" s="389"/>
      <c r="S49" s="389"/>
      <c r="T49" s="389"/>
      <c r="U49" s="389"/>
      <c r="V49" s="389"/>
      <c r="W49" s="389"/>
      <c r="X49" s="389"/>
      <c r="Y49" s="382"/>
      <c r="Z49" s="381"/>
      <c r="AA49" s="381"/>
      <c r="AB49" s="381"/>
      <c r="AC49" s="381"/>
      <c r="AD49" s="381"/>
      <c r="AE49" s="381"/>
      <c r="AF49" s="381"/>
      <c r="AG49" s="381"/>
      <c r="AH49" s="381"/>
      <c r="AI49" s="381"/>
      <c r="AJ49" s="381"/>
      <c r="AK49" s="381"/>
      <c r="AL49" s="381"/>
    </row>
    <row r="50" spans="1:38" ht="12.75">
      <c r="A50" s="49"/>
      <c r="B50" s="47" t="str">
        <f>+s_1</f>
        <v>1. Male</v>
      </c>
      <c r="C50" s="254"/>
      <c r="D50" s="178">
        <v>3469</v>
      </c>
      <c r="E50" s="201">
        <v>4515</v>
      </c>
      <c r="F50" s="201">
        <v>5424</v>
      </c>
      <c r="G50" s="201">
        <v>7226</v>
      </c>
      <c r="H50" s="417">
        <v>9223</v>
      </c>
      <c r="I50" s="546">
        <v>9448</v>
      </c>
      <c r="J50" s="653" t="s">
        <v>143</v>
      </c>
      <c r="K50" s="556">
        <v>8821</v>
      </c>
      <c r="L50" s="422"/>
      <c r="M50" s="541"/>
      <c r="N50" s="648"/>
      <c r="O50" s="389"/>
      <c r="P50" s="389"/>
      <c r="Q50" s="389"/>
      <c r="R50" s="389"/>
      <c r="S50" s="389"/>
      <c r="T50" s="389"/>
      <c r="U50" s="389"/>
      <c r="V50" s="389"/>
      <c r="W50" s="389"/>
      <c r="X50" s="389"/>
      <c r="Y50" s="382"/>
      <c r="Z50" s="381"/>
      <c r="AA50" s="381"/>
      <c r="AB50" s="381"/>
      <c r="AC50" s="381"/>
      <c r="AD50" s="381"/>
      <c r="AE50" s="381"/>
      <c r="AF50" s="381"/>
      <c r="AG50" s="381"/>
      <c r="AH50" s="381"/>
      <c r="AI50" s="381"/>
      <c r="AJ50" s="381"/>
      <c r="AK50" s="381"/>
      <c r="AL50" s="381"/>
    </row>
    <row r="51" spans="1:38" ht="12.75">
      <c r="A51" s="49"/>
      <c r="B51" s="47" t="str">
        <f>+s_2</f>
        <v>2. Female</v>
      </c>
      <c r="C51" s="254"/>
      <c r="D51" s="84">
        <v>6120</v>
      </c>
      <c r="E51" s="85">
        <v>7313</v>
      </c>
      <c r="F51" s="85">
        <v>7853</v>
      </c>
      <c r="G51" s="85">
        <v>9553</v>
      </c>
      <c r="H51" s="418">
        <v>13815</v>
      </c>
      <c r="I51" s="546">
        <v>16372</v>
      </c>
      <c r="J51" s="654" t="s">
        <v>143</v>
      </c>
      <c r="K51" s="553">
        <v>16188</v>
      </c>
      <c r="L51" s="422"/>
      <c r="M51" s="541"/>
      <c r="N51" s="648"/>
      <c r="O51" s="389"/>
      <c r="P51" s="389"/>
      <c r="Q51" s="389"/>
      <c r="R51" s="389"/>
      <c r="S51" s="389"/>
      <c r="T51" s="389"/>
      <c r="U51" s="389"/>
      <c r="V51" s="389"/>
      <c r="W51" s="389"/>
      <c r="X51" s="389"/>
      <c r="Y51" s="382"/>
      <c r="Z51" s="381"/>
      <c r="AA51" s="381"/>
      <c r="AB51" s="381"/>
      <c r="AC51" s="381"/>
      <c r="AD51" s="381"/>
      <c r="AE51" s="381"/>
      <c r="AF51" s="381"/>
      <c r="AG51" s="381"/>
      <c r="AH51" s="381"/>
      <c r="AI51" s="381"/>
      <c r="AJ51" s="381"/>
      <c r="AK51" s="381"/>
      <c r="AL51" s="381"/>
    </row>
    <row r="52" spans="1:38" ht="12.75">
      <c r="A52" s="49"/>
      <c r="B52" s="47"/>
      <c r="C52" s="254"/>
      <c r="D52" s="81"/>
      <c r="E52" s="82"/>
      <c r="F52" s="82"/>
      <c r="G52" s="82"/>
      <c r="H52" s="419"/>
      <c r="I52" s="546"/>
      <c r="J52" s="655"/>
      <c r="K52" s="557"/>
      <c r="L52" s="422"/>
      <c r="M52" s="541"/>
      <c r="N52" s="648"/>
      <c r="O52" s="389"/>
      <c r="P52" s="389"/>
      <c r="Q52" s="389"/>
      <c r="R52" s="389"/>
      <c r="S52" s="389"/>
      <c r="T52" s="389"/>
      <c r="U52" s="389"/>
      <c r="V52" s="389"/>
      <c r="W52" s="389"/>
      <c r="X52" s="389"/>
      <c r="Y52" s="382"/>
      <c r="Z52" s="381"/>
      <c r="AA52" s="381"/>
      <c r="AB52" s="381"/>
      <c r="AC52" s="381"/>
      <c r="AD52" s="381"/>
      <c r="AE52" s="381"/>
      <c r="AF52" s="381"/>
      <c r="AG52" s="381"/>
      <c r="AH52" s="381"/>
      <c r="AI52" s="381"/>
      <c r="AJ52" s="381"/>
      <c r="AK52" s="381"/>
      <c r="AL52" s="381"/>
    </row>
    <row r="53" spans="1:38" ht="12.75">
      <c r="A53" s="27" t="str">
        <f>+ca_2</f>
        <v>B. Public Institutions</v>
      </c>
      <c r="B53" s="53"/>
      <c r="C53" s="255" t="s">
        <v>133</v>
      </c>
      <c r="D53" s="159">
        <f>SUM(D54:D56)</f>
        <v>167630</v>
      </c>
      <c r="E53" s="159">
        <f>+E54+E55</f>
        <v>173330</v>
      </c>
      <c r="F53" s="159">
        <f>+F54+F55</f>
        <v>186209</v>
      </c>
      <c r="G53" s="159">
        <f>+G54+G55</f>
        <v>202017</v>
      </c>
      <c r="H53" s="159">
        <f>+H54+H55</f>
        <v>236336</v>
      </c>
      <c r="I53" s="515">
        <f>+I54+I55</f>
        <v>235287</v>
      </c>
      <c r="J53" s="515" t="s">
        <v>143</v>
      </c>
      <c r="K53" s="515">
        <f>+K54+K55</f>
        <v>235240</v>
      </c>
      <c r="L53" s="422"/>
      <c r="M53" s="541"/>
      <c r="N53" s="648"/>
      <c r="O53" s="389"/>
      <c r="P53" s="389"/>
      <c r="Q53" s="389"/>
      <c r="R53" s="389"/>
      <c r="S53" s="389"/>
      <c r="T53" s="389"/>
      <c r="U53" s="389"/>
      <c r="V53" s="389"/>
      <c r="W53" s="389"/>
      <c r="X53" s="389"/>
      <c r="Y53" s="382"/>
      <c r="Z53" s="381"/>
      <c r="AA53" s="381"/>
      <c r="AB53" s="381"/>
      <c r="AC53" s="381"/>
      <c r="AD53" s="381"/>
      <c r="AE53" s="381"/>
      <c r="AF53" s="381"/>
      <c r="AG53" s="381"/>
      <c r="AH53" s="381"/>
      <c r="AI53" s="381"/>
      <c r="AJ53" s="381"/>
      <c r="AK53" s="381"/>
      <c r="AL53" s="381"/>
    </row>
    <row r="54" spans="1:38" ht="12.75">
      <c r="A54" s="49"/>
      <c r="B54" s="47" t="str">
        <f>+s_1</f>
        <v>1. Male</v>
      </c>
      <c r="C54" s="254"/>
      <c r="D54" s="178">
        <v>70413</v>
      </c>
      <c r="E54" s="201">
        <v>72486</v>
      </c>
      <c r="F54" s="201">
        <v>76323</v>
      </c>
      <c r="G54" s="201">
        <v>82656</v>
      </c>
      <c r="H54" s="417">
        <v>97732</v>
      </c>
      <c r="I54" s="546">
        <v>96615</v>
      </c>
      <c r="J54" s="653" t="s">
        <v>143</v>
      </c>
      <c r="K54" s="556">
        <f>71641+23413+2088</f>
        <v>97142</v>
      </c>
      <c r="L54" s="422"/>
      <c r="M54" s="541"/>
      <c r="N54" s="648"/>
      <c r="O54" s="389"/>
      <c r="P54" s="389"/>
      <c r="Q54" s="389"/>
      <c r="R54" s="389"/>
      <c r="S54" s="389"/>
      <c r="T54" s="389"/>
      <c r="U54" s="389"/>
      <c r="V54" s="389"/>
      <c r="W54" s="389"/>
      <c r="X54" s="389"/>
      <c r="Y54" s="382"/>
      <c r="Z54" s="381"/>
      <c r="AA54" s="381"/>
      <c r="AB54" s="381"/>
      <c r="AC54" s="381"/>
      <c r="AD54" s="381"/>
      <c r="AE54" s="381"/>
      <c r="AF54" s="381"/>
      <c r="AG54" s="381"/>
      <c r="AH54" s="381"/>
      <c r="AI54" s="381"/>
      <c r="AJ54" s="381"/>
      <c r="AK54" s="381"/>
      <c r="AL54" s="381"/>
    </row>
    <row r="55" spans="1:38" ht="12.75">
      <c r="A55" s="49"/>
      <c r="B55" s="47" t="str">
        <f>+s_2</f>
        <v>2. Female</v>
      </c>
      <c r="C55" s="254"/>
      <c r="D55" s="84">
        <v>97217</v>
      </c>
      <c r="E55" s="85">
        <v>100844</v>
      </c>
      <c r="F55" s="85">
        <v>109886</v>
      </c>
      <c r="G55" s="85">
        <v>119361</v>
      </c>
      <c r="H55" s="418">
        <v>138604</v>
      </c>
      <c r="I55" s="546">
        <v>138672</v>
      </c>
      <c r="J55" s="654" t="s">
        <v>143</v>
      </c>
      <c r="K55" s="553">
        <f>98179+35646+4273</f>
        <v>138098</v>
      </c>
      <c r="L55" s="422"/>
      <c r="M55" s="541"/>
      <c r="N55" s="648"/>
      <c r="O55" s="389"/>
      <c r="P55" s="389"/>
      <c r="Q55" s="389"/>
      <c r="R55" s="389"/>
      <c r="S55" s="389"/>
      <c r="T55" s="389"/>
      <c r="U55" s="389"/>
      <c r="V55" s="389"/>
      <c r="W55" s="389"/>
      <c r="X55" s="389"/>
      <c r="Y55" s="382"/>
      <c r="Z55" s="381"/>
      <c r="AA55" s="381"/>
      <c r="AB55" s="381"/>
      <c r="AC55" s="381"/>
      <c r="AD55" s="381"/>
      <c r="AE55" s="381"/>
      <c r="AF55" s="381"/>
      <c r="AG55" s="381"/>
      <c r="AH55" s="381"/>
      <c r="AI55" s="381"/>
      <c r="AJ55" s="381"/>
      <c r="AK55" s="381"/>
      <c r="AL55" s="381"/>
    </row>
    <row r="56" spans="1:38" ht="12.75">
      <c r="A56" s="49"/>
      <c r="B56" s="47"/>
      <c r="C56" s="254"/>
      <c r="D56" s="169"/>
      <c r="E56" s="170"/>
      <c r="F56" s="170"/>
      <c r="G56" s="170"/>
      <c r="H56" s="420"/>
      <c r="I56" s="546"/>
      <c r="J56" s="655"/>
      <c r="K56" s="557"/>
      <c r="L56" s="422"/>
      <c r="M56" s="541"/>
      <c r="N56" s="648"/>
      <c r="O56" s="389"/>
      <c r="P56" s="389"/>
      <c r="Q56" s="389"/>
      <c r="R56" s="389"/>
      <c r="S56" s="389"/>
      <c r="T56" s="389"/>
      <c r="U56" s="389"/>
      <c r="V56" s="389"/>
      <c r="W56" s="389"/>
      <c r="X56" s="389"/>
      <c r="Y56" s="382"/>
      <c r="Z56" s="381"/>
      <c r="AA56" s="381"/>
      <c r="AB56" s="381"/>
      <c r="AC56" s="381"/>
      <c r="AD56" s="381"/>
      <c r="AE56" s="381"/>
      <c r="AF56" s="381"/>
      <c r="AG56" s="381"/>
      <c r="AH56" s="381"/>
      <c r="AI56" s="381"/>
      <c r="AJ56" s="381"/>
      <c r="AK56" s="381"/>
      <c r="AL56" s="381"/>
    </row>
    <row r="57" spans="1:38" ht="12.75">
      <c r="A57" s="27" t="str">
        <f>+ca_3</f>
        <v>C.Total (private and public) </v>
      </c>
      <c r="B57" s="53"/>
      <c r="C57" s="255">
        <v>1</v>
      </c>
      <c r="D57" s="159">
        <f>SUM(D58:D60)</f>
        <v>177219</v>
      </c>
      <c r="E57" s="159">
        <f aca="true" t="shared" si="10" ref="E57:K59">+E49+E53</f>
        <v>185158</v>
      </c>
      <c r="F57" s="159">
        <f t="shared" si="10"/>
        <v>199486</v>
      </c>
      <c r="G57" s="159">
        <f t="shared" si="10"/>
        <v>218796</v>
      </c>
      <c r="H57" s="159">
        <f t="shared" si="10"/>
        <v>259374</v>
      </c>
      <c r="I57" s="159">
        <f t="shared" si="10"/>
        <v>261107</v>
      </c>
      <c r="J57" s="159" t="s">
        <v>143</v>
      </c>
      <c r="K57" s="159">
        <f t="shared" si="10"/>
        <v>260249</v>
      </c>
      <c r="L57" s="422"/>
      <c r="M57" s="541"/>
      <c r="N57" s="648"/>
      <c r="O57" s="389"/>
      <c r="P57" s="389"/>
      <c r="Q57" s="389"/>
      <c r="R57" s="389"/>
      <c r="S57" s="389"/>
      <c r="T57" s="389"/>
      <c r="U57" s="389"/>
      <c r="V57" s="389"/>
      <c r="W57" s="389"/>
      <c r="X57" s="389"/>
      <c r="Y57" s="382"/>
      <c r="Z57" s="381"/>
      <c r="AA57" s="381"/>
      <c r="AB57" s="381"/>
      <c r="AC57" s="381"/>
      <c r="AD57" s="381"/>
      <c r="AE57" s="381"/>
      <c r="AF57" s="381"/>
      <c r="AG57" s="381"/>
      <c r="AH57" s="381"/>
      <c r="AI57" s="381"/>
      <c r="AJ57" s="381"/>
      <c r="AK57" s="381"/>
      <c r="AL57" s="381"/>
    </row>
    <row r="58" spans="1:38" ht="12.75">
      <c r="A58" s="49"/>
      <c r="B58" s="47" t="str">
        <f>+s_1</f>
        <v>1. Male</v>
      </c>
      <c r="C58" s="237"/>
      <c r="D58" s="162">
        <f>+D50+D54</f>
        <v>73882</v>
      </c>
      <c r="E58" s="162">
        <f t="shared" si="10"/>
        <v>77001</v>
      </c>
      <c r="F58" s="162">
        <f t="shared" si="10"/>
        <v>81747</v>
      </c>
      <c r="G58" s="162">
        <f t="shared" si="10"/>
        <v>89882</v>
      </c>
      <c r="H58" s="411">
        <f t="shared" si="10"/>
        <v>106955</v>
      </c>
      <c r="I58" s="547">
        <f t="shared" si="10"/>
        <v>106063</v>
      </c>
      <c r="J58" s="547" t="s">
        <v>143</v>
      </c>
      <c r="K58" s="547">
        <f t="shared" si="10"/>
        <v>105963</v>
      </c>
      <c r="L58" s="422"/>
      <c r="M58" s="541"/>
      <c r="N58" s="648"/>
      <c r="O58" s="389"/>
      <c r="P58" s="389"/>
      <c r="Q58" s="389"/>
      <c r="R58" s="389"/>
      <c r="S58" s="389"/>
      <c r="T58" s="389"/>
      <c r="U58" s="389"/>
      <c r="V58" s="389"/>
      <c r="W58" s="389"/>
      <c r="X58" s="389"/>
      <c r="Y58" s="382"/>
      <c r="Z58" s="381"/>
      <c r="AA58" s="381"/>
      <c r="AB58" s="381"/>
      <c r="AC58" s="381"/>
      <c r="AD58" s="381"/>
      <c r="AE58" s="381"/>
      <c r="AF58" s="381"/>
      <c r="AG58" s="381"/>
      <c r="AH58" s="381"/>
      <c r="AI58" s="381"/>
      <c r="AJ58" s="381"/>
      <c r="AK58" s="381"/>
      <c r="AL58" s="381"/>
    </row>
    <row r="59" spans="1:38" ht="12.75">
      <c r="A59" s="49"/>
      <c r="B59" s="47" t="str">
        <f>+s_2</f>
        <v>2. Female</v>
      </c>
      <c r="C59" s="237"/>
      <c r="D59" s="163">
        <f>+D51+D55</f>
        <v>103337</v>
      </c>
      <c r="E59" s="163">
        <f t="shared" si="10"/>
        <v>108157</v>
      </c>
      <c r="F59" s="163">
        <f t="shared" si="10"/>
        <v>117739</v>
      </c>
      <c r="G59" s="163">
        <f t="shared" si="10"/>
        <v>128914</v>
      </c>
      <c r="H59" s="412">
        <f t="shared" si="10"/>
        <v>152419</v>
      </c>
      <c r="I59" s="487">
        <f t="shared" si="10"/>
        <v>155044</v>
      </c>
      <c r="J59" s="487" t="s">
        <v>143</v>
      </c>
      <c r="K59" s="487">
        <f t="shared" si="10"/>
        <v>154286</v>
      </c>
      <c r="L59" s="422"/>
      <c r="M59" s="541"/>
      <c r="N59" s="648"/>
      <c r="O59" s="389"/>
      <c r="P59" s="389"/>
      <c r="Q59" s="389"/>
      <c r="R59" s="389"/>
      <c r="S59" s="389"/>
      <c r="T59" s="389"/>
      <c r="U59" s="389"/>
      <c r="V59" s="389"/>
      <c r="W59" s="389"/>
      <c r="X59" s="389"/>
      <c r="Y59" s="382"/>
      <c r="Z59" s="381"/>
      <c r="AA59" s="381"/>
      <c r="AB59" s="381"/>
      <c r="AC59" s="381"/>
      <c r="AD59" s="381"/>
      <c r="AE59" s="381"/>
      <c r="AF59" s="381"/>
      <c r="AG59" s="381"/>
      <c r="AH59" s="381"/>
      <c r="AI59" s="381"/>
      <c r="AJ59" s="381"/>
      <c r="AK59" s="381"/>
      <c r="AL59" s="381"/>
    </row>
    <row r="60" spans="1:38" ht="12.75">
      <c r="A60" s="51"/>
      <c r="B60" s="66"/>
      <c r="C60" s="302"/>
      <c r="D60" s="171"/>
      <c r="E60" s="172"/>
      <c r="F60" s="172"/>
      <c r="G60" s="172"/>
      <c r="H60" s="413"/>
      <c r="I60" s="413"/>
      <c r="J60" s="488"/>
      <c r="K60" s="661"/>
      <c r="L60" s="422"/>
      <c r="M60" s="541"/>
      <c r="N60" s="648"/>
      <c r="O60" s="389"/>
      <c r="P60" s="389"/>
      <c r="Q60" s="389"/>
      <c r="R60" s="389"/>
      <c r="S60" s="389"/>
      <c r="T60" s="389"/>
      <c r="U60" s="389"/>
      <c r="V60" s="389"/>
      <c r="W60" s="389"/>
      <c r="X60" s="389"/>
      <c r="Y60" s="382"/>
      <c r="Z60" s="381"/>
      <c r="AA60" s="381"/>
      <c r="AB60" s="381"/>
      <c r="AC60" s="381"/>
      <c r="AD60" s="381"/>
      <c r="AE60" s="381"/>
      <c r="AF60" s="381"/>
      <c r="AG60" s="381"/>
      <c r="AH60" s="381"/>
      <c r="AI60" s="381"/>
      <c r="AJ60" s="381"/>
      <c r="AK60" s="381"/>
      <c r="AL60" s="381"/>
    </row>
    <row r="61" spans="1:38" ht="12.75">
      <c r="A61" s="48"/>
      <c r="B61" s="48"/>
      <c r="C61" s="28"/>
      <c r="D61" s="28"/>
      <c r="E61" s="28"/>
      <c r="F61" s="28"/>
      <c r="G61" s="28"/>
      <c r="H61" s="28"/>
      <c r="I61" s="29"/>
      <c r="J61" s="656"/>
      <c r="K61" s="628"/>
      <c r="L61" s="549"/>
      <c r="M61" s="541"/>
      <c r="N61" s="648"/>
      <c r="O61" s="389"/>
      <c r="P61" s="389"/>
      <c r="Q61" s="389"/>
      <c r="R61" s="389"/>
      <c r="S61" s="389"/>
      <c r="T61" s="389"/>
      <c r="U61" s="389"/>
      <c r="V61" s="389"/>
      <c r="W61" s="389"/>
      <c r="X61" s="389"/>
      <c r="Y61" s="382"/>
      <c r="Z61" s="381"/>
      <c r="AA61" s="381"/>
      <c r="AB61" s="381"/>
      <c r="AC61" s="381"/>
      <c r="AD61" s="381"/>
      <c r="AE61" s="381"/>
      <c r="AF61" s="381"/>
      <c r="AG61" s="381"/>
      <c r="AH61" s="381"/>
      <c r="AI61" s="381"/>
      <c r="AJ61" s="381"/>
      <c r="AK61" s="381"/>
      <c r="AL61" s="381"/>
    </row>
    <row r="62" spans="1:38" ht="12.75">
      <c r="A62" s="69" t="s">
        <v>124</v>
      </c>
      <c r="B62" s="70"/>
      <c r="C62" s="132"/>
      <c r="D62" s="71">
        <v>2000</v>
      </c>
      <c r="E62" s="71">
        <v>2001</v>
      </c>
      <c r="F62" s="71">
        <v>2002</v>
      </c>
      <c r="G62" s="71">
        <v>2003</v>
      </c>
      <c r="H62" s="71">
        <v>2004</v>
      </c>
      <c r="I62" s="71">
        <v>2005</v>
      </c>
      <c r="J62" s="71">
        <v>2006</v>
      </c>
      <c r="K62" s="664">
        <v>2007</v>
      </c>
      <c r="L62" s="421"/>
      <c r="M62" s="541"/>
      <c r="N62" s="648"/>
      <c r="O62" s="389"/>
      <c r="P62" s="389"/>
      <c r="Q62" s="389"/>
      <c r="R62" s="389"/>
      <c r="S62" s="389"/>
      <c r="T62" s="389"/>
      <c r="U62" s="389"/>
      <c r="V62" s="389"/>
      <c r="W62" s="389"/>
      <c r="X62" s="389"/>
      <c r="Y62" s="382"/>
      <c r="Z62" s="381"/>
      <c r="AA62" s="381"/>
      <c r="AB62" s="381"/>
      <c r="AC62" s="381"/>
      <c r="AD62" s="381"/>
      <c r="AE62" s="381"/>
      <c r="AF62" s="381"/>
      <c r="AG62" s="381"/>
      <c r="AH62" s="381"/>
      <c r="AI62" s="381"/>
      <c r="AJ62" s="381"/>
      <c r="AK62" s="381"/>
      <c r="AL62" s="381"/>
    </row>
    <row r="63" spans="1:38" ht="13.5" customHeight="1">
      <c r="A63" s="38">
        <v>1</v>
      </c>
      <c r="B63" s="39" t="s">
        <v>102</v>
      </c>
      <c r="C63" s="139"/>
      <c r="D63" s="166">
        <f>+IF(D57&gt;0,D59/D57,"-")</f>
        <v>0.5831033918485038</v>
      </c>
      <c r="E63" s="166">
        <f>+IF(E57&gt;0,E59/E57,"-")</f>
        <v>0.5841335508052582</v>
      </c>
      <c r="F63" s="166">
        <f>+IF(F57&gt;0,F59/F57,"-")</f>
        <v>0.5902118444402114</v>
      </c>
      <c r="G63" s="166">
        <f>+IF(G57&gt;0,G59/G57,"-")</f>
        <v>0.5891972430940237</v>
      </c>
      <c r="H63" s="166">
        <f>+IF(H57&gt;0,H59/H57,"-")</f>
        <v>0.587641783679166</v>
      </c>
      <c r="I63" s="166">
        <f>+IF(K57&gt;0,I59/K57,"-")</f>
        <v>0.59575252930847</v>
      </c>
      <c r="J63" s="166" t="str">
        <f>+IF(L57&gt;0,J59/L57,"-")</f>
        <v>-</v>
      </c>
      <c r="K63" s="166">
        <f>(154286/260249)</f>
        <v>0.5928399340631472</v>
      </c>
      <c r="L63" s="424"/>
      <c r="M63" s="541"/>
      <c r="N63" s="648"/>
      <c r="O63" s="389"/>
      <c r="P63" s="389"/>
      <c r="Q63" s="389"/>
      <c r="R63" s="389"/>
      <c r="S63" s="389"/>
      <c r="T63" s="389"/>
      <c r="U63" s="389"/>
      <c r="V63" s="389"/>
      <c r="W63" s="389"/>
      <c r="X63" s="389"/>
      <c r="Y63" s="382"/>
      <c r="Z63" s="381"/>
      <c r="AA63" s="381"/>
      <c r="AB63" s="381"/>
      <c r="AC63" s="381"/>
      <c r="AD63" s="381"/>
      <c r="AE63" s="381"/>
      <c r="AF63" s="381"/>
      <c r="AG63" s="381"/>
      <c r="AH63" s="381"/>
      <c r="AI63" s="381"/>
      <c r="AJ63" s="381"/>
      <c r="AK63" s="381"/>
      <c r="AL63" s="381"/>
    </row>
    <row r="64" spans="1:38" ht="38.25" customHeight="1">
      <c r="A64" s="34">
        <v>2</v>
      </c>
      <c r="B64" s="35" t="s">
        <v>103</v>
      </c>
      <c r="C64" s="55"/>
      <c r="D64" s="173">
        <f aca="true" t="shared" si="11" ref="D64:K64">+IF(D49&gt;0,D51/D49,"-")</f>
        <v>0.6382313067056001</v>
      </c>
      <c r="E64" s="173">
        <f t="shared" si="11"/>
        <v>0.6182786608048698</v>
      </c>
      <c r="F64" s="173">
        <f t="shared" si="11"/>
        <v>0.5914739775551706</v>
      </c>
      <c r="G64" s="173">
        <f t="shared" si="11"/>
        <v>0.569342630669289</v>
      </c>
      <c r="H64" s="173">
        <f t="shared" si="11"/>
        <v>0.5996614289434847</v>
      </c>
      <c r="I64" s="173">
        <f t="shared" si="11"/>
        <v>0.6340821068938807</v>
      </c>
      <c r="J64" s="173" t="s">
        <v>143</v>
      </c>
      <c r="K64" s="173">
        <f t="shared" si="11"/>
        <v>0.6472869766883922</v>
      </c>
      <c r="L64" s="424"/>
      <c r="M64" s="541"/>
      <c r="N64" s="648"/>
      <c r="O64" s="389"/>
      <c r="P64" s="389"/>
      <c r="Q64" s="389"/>
      <c r="R64" s="389"/>
      <c r="S64" s="389"/>
      <c r="T64" s="389"/>
      <c r="U64" s="389"/>
      <c r="V64" s="389"/>
      <c r="W64" s="389"/>
      <c r="X64" s="389"/>
      <c r="Y64" s="382"/>
      <c r="Z64" s="381"/>
      <c r="AA64" s="381"/>
      <c r="AB64" s="381"/>
      <c r="AC64" s="381"/>
      <c r="AD64" s="381"/>
      <c r="AE64" s="381"/>
      <c r="AF64" s="381"/>
      <c r="AG64" s="381"/>
      <c r="AH64" s="381"/>
      <c r="AI64" s="381"/>
      <c r="AJ64" s="381"/>
      <c r="AK64" s="381"/>
      <c r="AL64" s="381"/>
    </row>
    <row r="65" spans="1:38" ht="34.5" customHeight="1">
      <c r="A65" s="37">
        <v>3</v>
      </c>
      <c r="B65" s="168" t="s">
        <v>104</v>
      </c>
      <c r="C65" s="68"/>
      <c r="D65" s="167">
        <f aca="true" t="shared" si="12" ref="D65:K65">+IF(D53&gt;0,D55/D53,"-")</f>
        <v>0.579949889637893</v>
      </c>
      <c r="E65" s="167">
        <f t="shared" si="12"/>
        <v>0.5818034962210812</v>
      </c>
      <c r="F65" s="167">
        <f t="shared" si="12"/>
        <v>0.5901218523272237</v>
      </c>
      <c r="G65" s="167">
        <f t="shared" si="12"/>
        <v>0.5908463149140913</v>
      </c>
      <c r="H65" s="167">
        <f t="shared" si="12"/>
        <v>0.5864701103513642</v>
      </c>
      <c r="I65" s="167">
        <f t="shared" si="12"/>
        <v>0.5893738285583139</v>
      </c>
      <c r="J65" s="167" t="s">
        <v>143</v>
      </c>
      <c r="K65" s="167">
        <f t="shared" si="12"/>
        <v>0.5870515218500255</v>
      </c>
      <c r="L65" s="424"/>
      <c r="M65" s="541"/>
      <c r="N65" s="648"/>
      <c r="O65" s="389"/>
      <c r="P65" s="389"/>
      <c r="Q65" s="389"/>
      <c r="R65" s="389"/>
      <c r="S65" s="389"/>
      <c r="T65" s="389"/>
      <c r="U65" s="389"/>
      <c r="V65" s="389"/>
      <c r="W65" s="389"/>
      <c r="X65" s="389"/>
      <c r="Y65" s="382"/>
      <c r="Z65" s="381"/>
      <c r="AA65" s="381"/>
      <c r="AB65" s="381"/>
      <c r="AC65" s="381"/>
      <c r="AD65" s="381"/>
      <c r="AE65" s="381"/>
      <c r="AF65" s="381"/>
      <c r="AG65" s="381"/>
      <c r="AH65" s="381"/>
      <c r="AI65" s="381"/>
      <c r="AJ65" s="381"/>
      <c r="AK65" s="381"/>
      <c r="AL65" s="381"/>
    </row>
    <row r="66" spans="1:38" ht="12.75">
      <c r="A66" s="425"/>
      <c r="B66" s="426"/>
      <c r="C66" s="427"/>
      <c r="D66" s="427"/>
      <c r="E66" s="427"/>
      <c r="F66" s="427"/>
      <c r="G66" s="427"/>
      <c r="H66" s="427"/>
      <c r="I66" s="548"/>
      <c r="J66" s="657"/>
      <c r="K66" s="527"/>
      <c r="L66" s="549"/>
      <c r="M66" s="541"/>
      <c r="N66" s="648"/>
      <c r="O66" s="389"/>
      <c r="P66" s="389"/>
      <c r="Q66" s="389"/>
      <c r="R66" s="389"/>
      <c r="S66" s="389"/>
      <c r="T66" s="389"/>
      <c r="U66" s="389"/>
      <c r="V66" s="389"/>
      <c r="W66" s="389"/>
      <c r="X66" s="389"/>
      <c r="Y66" s="382"/>
      <c r="Z66" s="381"/>
      <c r="AA66" s="381"/>
      <c r="AB66" s="381"/>
      <c r="AC66" s="381"/>
      <c r="AD66" s="381"/>
      <c r="AE66" s="381"/>
      <c r="AF66" s="381"/>
      <c r="AG66" s="381"/>
      <c r="AH66" s="381"/>
      <c r="AI66" s="381"/>
      <c r="AJ66" s="381"/>
      <c r="AK66" s="381"/>
      <c r="AL66" s="381"/>
    </row>
    <row r="67" spans="1:38" ht="12.75">
      <c r="A67" s="61" t="s">
        <v>92</v>
      </c>
      <c r="B67" s="58"/>
      <c r="C67" s="59"/>
      <c r="D67" s="59"/>
      <c r="E67" s="59"/>
      <c r="F67" s="59"/>
      <c r="G67" s="59"/>
      <c r="H67" s="59"/>
      <c r="I67" s="368"/>
      <c r="J67" s="368"/>
      <c r="K67" s="659"/>
      <c r="L67" s="549"/>
      <c r="M67" s="541"/>
      <c r="N67" s="648"/>
      <c r="O67" s="389"/>
      <c r="P67" s="389"/>
      <c r="Q67" s="389"/>
      <c r="R67" s="389"/>
      <c r="S67" s="389"/>
      <c r="T67" s="389"/>
      <c r="U67" s="389"/>
      <c r="V67" s="389"/>
      <c r="W67" s="389"/>
      <c r="X67" s="389"/>
      <c r="Y67" s="382"/>
      <c r="Z67" s="381"/>
      <c r="AA67" s="381"/>
      <c r="AB67" s="381"/>
      <c r="AC67" s="381"/>
      <c r="AD67" s="381"/>
      <c r="AE67" s="381"/>
      <c r="AF67" s="381"/>
      <c r="AG67" s="381"/>
      <c r="AH67" s="381"/>
      <c r="AI67" s="381"/>
      <c r="AJ67" s="381"/>
      <c r="AK67" s="381"/>
      <c r="AL67" s="381"/>
    </row>
    <row r="68" spans="1:38" ht="12.75" customHeight="1">
      <c r="A68" s="62" t="s">
        <v>166</v>
      </c>
      <c r="B68" s="63" t="s">
        <v>94</v>
      </c>
      <c r="C68" s="64"/>
      <c r="D68" s="64"/>
      <c r="E68" s="64"/>
      <c r="F68" s="64"/>
      <c r="G68" s="64"/>
      <c r="H68" s="367"/>
      <c r="I68" s="64"/>
      <c r="J68" s="64"/>
      <c r="K68" s="659"/>
      <c r="L68" s="550"/>
      <c r="M68" s="541"/>
      <c r="N68" s="648"/>
      <c r="O68" s="389"/>
      <c r="P68" s="389"/>
      <c r="Q68" s="389"/>
      <c r="R68" s="389"/>
      <c r="S68" s="389"/>
      <c r="T68" s="389"/>
      <c r="U68" s="389"/>
      <c r="V68" s="389"/>
      <c r="W68" s="389"/>
      <c r="X68" s="389"/>
      <c r="Y68" s="382"/>
      <c r="Z68" s="381"/>
      <c r="AA68" s="381"/>
      <c r="AB68" s="381"/>
      <c r="AC68" s="381"/>
      <c r="AD68" s="381"/>
      <c r="AE68" s="381"/>
      <c r="AF68" s="381"/>
      <c r="AG68" s="381"/>
      <c r="AH68" s="381"/>
      <c r="AI68" s="381"/>
      <c r="AJ68" s="381"/>
      <c r="AK68" s="381"/>
      <c r="AL68" s="381"/>
    </row>
    <row r="69" spans="1:38" ht="12.75" customHeight="1">
      <c r="A69" s="296">
        <v>1</v>
      </c>
      <c r="B69" s="746" t="s">
        <v>301</v>
      </c>
      <c r="C69" s="747"/>
      <c r="D69" s="747"/>
      <c r="E69" s="747"/>
      <c r="F69" s="747"/>
      <c r="G69" s="747"/>
      <c r="H69" s="747"/>
      <c r="I69" s="747"/>
      <c r="J69" s="554"/>
      <c r="K69" s="658"/>
      <c r="L69" s="429"/>
      <c r="M69" s="541"/>
      <c r="N69" s="648"/>
      <c r="O69" s="389"/>
      <c r="P69" s="389"/>
      <c r="Q69" s="389"/>
      <c r="R69" s="389"/>
      <c r="S69" s="389"/>
      <c r="T69" s="389"/>
      <c r="U69" s="389"/>
      <c r="V69" s="389"/>
      <c r="W69" s="389"/>
      <c r="X69" s="389"/>
      <c r="Y69" s="382"/>
      <c r="Z69" s="381"/>
      <c r="AA69" s="381"/>
      <c r="AB69" s="381"/>
      <c r="AC69" s="381"/>
      <c r="AD69" s="381"/>
      <c r="AE69" s="381"/>
      <c r="AF69" s="381"/>
      <c r="AG69" s="381"/>
      <c r="AH69" s="381"/>
      <c r="AI69" s="381"/>
      <c r="AJ69" s="381"/>
      <c r="AK69" s="381"/>
      <c r="AL69" s="381"/>
    </row>
    <row r="70" spans="1:38" ht="12.75" customHeight="1">
      <c r="A70" s="303">
        <v>2</v>
      </c>
      <c r="B70" s="748" t="s">
        <v>145</v>
      </c>
      <c r="C70" s="749"/>
      <c r="D70" s="749"/>
      <c r="E70" s="749"/>
      <c r="F70" s="749"/>
      <c r="G70" s="749"/>
      <c r="H70" s="749"/>
      <c r="I70" s="749"/>
      <c r="J70" s="554"/>
      <c r="K70" s="551"/>
      <c r="L70" s="429"/>
      <c r="M70" s="541"/>
      <c r="N70" s="648"/>
      <c r="O70" s="389"/>
      <c r="P70" s="389"/>
      <c r="Q70" s="389"/>
      <c r="R70" s="389"/>
      <c r="S70" s="389"/>
      <c r="T70" s="389"/>
      <c r="U70" s="389"/>
      <c r="V70" s="389"/>
      <c r="W70" s="389"/>
      <c r="X70" s="389"/>
      <c r="Y70" s="382"/>
      <c r="Z70" s="381"/>
      <c r="AA70" s="381"/>
      <c r="AB70" s="381"/>
      <c r="AC70" s="381"/>
      <c r="AD70" s="381"/>
      <c r="AE70" s="381"/>
      <c r="AF70" s="381"/>
      <c r="AG70" s="381"/>
      <c r="AH70" s="381"/>
      <c r="AI70" s="381"/>
      <c r="AJ70" s="381"/>
      <c r="AK70" s="381"/>
      <c r="AL70" s="381"/>
    </row>
    <row r="71" spans="1:38" ht="12.75">
      <c r="A71" s="54"/>
      <c r="B71" s="736"/>
      <c r="C71" s="737"/>
      <c r="D71" s="737"/>
      <c r="E71" s="737"/>
      <c r="F71" s="737"/>
      <c r="G71" s="737"/>
      <c r="H71" s="737"/>
      <c r="I71" s="737"/>
      <c r="J71" s="555"/>
      <c r="K71" s="552"/>
      <c r="L71" s="430"/>
      <c r="M71" s="541"/>
      <c r="N71" s="648"/>
      <c r="O71" s="389"/>
      <c r="P71" s="389"/>
      <c r="Q71" s="389"/>
      <c r="R71" s="389"/>
      <c r="S71" s="389"/>
      <c r="T71" s="389"/>
      <c r="U71" s="389"/>
      <c r="V71" s="389"/>
      <c r="W71" s="389"/>
      <c r="X71" s="389"/>
      <c r="Y71" s="382"/>
      <c r="Z71" s="381"/>
      <c r="AA71" s="381"/>
      <c r="AB71" s="381"/>
      <c r="AC71" s="381"/>
      <c r="AD71" s="381"/>
      <c r="AE71" s="381"/>
      <c r="AF71" s="381"/>
      <c r="AG71" s="381"/>
      <c r="AH71" s="381"/>
      <c r="AI71" s="381"/>
      <c r="AJ71" s="381"/>
      <c r="AK71" s="381"/>
      <c r="AL71" s="381"/>
    </row>
    <row r="72" spans="1:38" ht="12.75">
      <c r="A72" s="54"/>
      <c r="B72" s="736"/>
      <c r="C72" s="737"/>
      <c r="D72" s="737"/>
      <c r="E72" s="737"/>
      <c r="F72" s="737"/>
      <c r="G72" s="737"/>
      <c r="H72" s="737"/>
      <c r="I72" s="737"/>
      <c r="J72" s="555"/>
      <c r="K72" s="552"/>
      <c r="L72" s="430"/>
      <c r="M72" s="541"/>
      <c r="N72" s="648"/>
      <c r="O72" s="389"/>
      <c r="P72" s="389"/>
      <c r="Q72" s="389"/>
      <c r="R72" s="389"/>
      <c r="S72" s="389"/>
      <c r="T72" s="389"/>
      <c r="U72" s="389"/>
      <c r="V72" s="389"/>
      <c r="W72" s="389"/>
      <c r="X72" s="389"/>
      <c r="Y72" s="382"/>
      <c r="Z72" s="381"/>
      <c r="AA72" s="381"/>
      <c r="AB72" s="381"/>
      <c r="AC72" s="381"/>
      <c r="AD72" s="381"/>
      <c r="AE72" s="381"/>
      <c r="AF72" s="381"/>
      <c r="AG72" s="381"/>
      <c r="AH72" s="381"/>
      <c r="AI72" s="381"/>
      <c r="AJ72" s="381"/>
      <c r="AK72" s="381"/>
      <c r="AL72" s="381"/>
    </row>
    <row r="73" spans="1:38" ht="12.75">
      <c r="A73" s="54"/>
      <c r="B73" s="736"/>
      <c r="C73" s="737"/>
      <c r="D73" s="737"/>
      <c r="E73" s="737"/>
      <c r="F73" s="737"/>
      <c r="G73" s="737"/>
      <c r="H73" s="737"/>
      <c r="I73" s="737"/>
      <c r="J73" s="555"/>
      <c r="K73" s="552"/>
      <c r="L73" s="430"/>
      <c r="M73" s="541"/>
      <c r="N73" s="648"/>
      <c r="O73" s="389"/>
      <c r="P73" s="389"/>
      <c r="Q73" s="389"/>
      <c r="R73" s="389"/>
      <c r="S73" s="389"/>
      <c r="T73" s="389"/>
      <c r="U73" s="389"/>
      <c r="V73" s="389"/>
      <c r="W73" s="389"/>
      <c r="X73" s="389"/>
      <c r="Y73" s="382"/>
      <c r="Z73" s="381"/>
      <c r="AA73" s="381"/>
      <c r="AB73" s="381"/>
      <c r="AC73" s="381"/>
      <c r="AD73" s="381"/>
      <c r="AE73" s="381"/>
      <c r="AF73" s="381"/>
      <c r="AG73" s="381"/>
      <c r="AH73" s="381"/>
      <c r="AI73" s="381"/>
      <c r="AJ73" s="381"/>
      <c r="AK73" s="381"/>
      <c r="AL73" s="381"/>
    </row>
    <row r="74" spans="1:38" ht="12.75">
      <c r="A74" s="56"/>
      <c r="B74" s="738"/>
      <c r="C74" s="739"/>
      <c r="D74" s="739"/>
      <c r="E74" s="739"/>
      <c r="F74" s="739"/>
      <c r="G74" s="739"/>
      <c r="H74" s="739"/>
      <c r="I74" s="739"/>
      <c r="J74" s="555"/>
      <c r="K74" s="552"/>
      <c r="L74" s="430"/>
      <c r="M74" s="541"/>
      <c r="N74" s="648"/>
      <c r="O74" s="389"/>
      <c r="P74" s="389"/>
      <c r="Q74" s="389"/>
      <c r="R74" s="389"/>
      <c r="S74" s="389"/>
      <c r="T74" s="389"/>
      <c r="U74" s="389"/>
      <c r="V74" s="389"/>
      <c r="W74" s="389"/>
      <c r="X74" s="389"/>
      <c r="Y74" s="382"/>
      <c r="Z74" s="381"/>
      <c r="AA74" s="381"/>
      <c r="AB74" s="381"/>
      <c r="AC74" s="381"/>
      <c r="AD74" s="381"/>
      <c r="AE74" s="381"/>
      <c r="AF74" s="381"/>
      <c r="AG74" s="381"/>
      <c r="AH74" s="381"/>
      <c r="AI74" s="381"/>
      <c r="AJ74" s="381"/>
      <c r="AK74" s="381"/>
      <c r="AL74" s="381"/>
    </row>
    <row r="75" spans="1:38" ht="12.75">
      <c r="A75" s="431"/>
      <c r="B75" s="432"/>
      <c r="C75" s="433"/>
      <c r="D75" s="432"/>
      <c r="E75" s="432"/>
      <c r="F75" s="432"/>
      <c r="G75" s="432"/>
      <c r="H75" s="398"/>
      <c r="I75" s="398"/>
      <c r="J75" s="398"/>
      <c r="K75" s="398"/>
      <c r="L75" s="398"/>
      <c r="M75" s="541"/>
      <c r="N75" s="648"/>
      <c r="O75" s="389"/>
      <c r="P75" s="389"/>
      <c r="Q75" s="389"/>
      <c r="R75" s="389"/>
      <c r="S75" s="389"/>
      <c r="T75" s="389"/>
      <c r="U75" s="389"/>
      <c r="V75" s="389"/>
      <c r="W75" s="389"/>
      <c r="X75" s="389"/>
      <c r="Y75" s="382"/>
      <c r="Z75" s="381"/>
      <c r="AA75" s="381"/>
      <c r="AB75" s="381"/>
      <c r="AC75" s="381"/>
      <c r="AD75" s="381"/>
      <c r="AE75" s="381"/>
      <c r="AF75" s="381"/>
      <c r="AG75" s="381"/>
      <c r="AH75" s="381"/>
      <c r="AI75" s="381"/>
      <c r="AJ75" s="381"/>
      <c r="AK75" s="381"/>
      <c r="AL75" s="381"/>
    </row>
    <row r="76" spans="1:38" ht="12.75">
      <c r="A76" s="434"/>
      <c r="B76" s="435"/>
      <c r="C76" s="436"/>
      <c r="D76" s="435"/>
      <c r="E76" s="435"/>
      <c r="F76" s="435"/>
      <c r="G76" s="435"/>
      <c r="H76" s="389"/>
      <c r="I76" s="389"/>
      <c r="J76" s="389"/>
      <c r="K76" s="389"/>
      <c r="L76" s="389"/>
      <c r="M76" s="541"/>
      <c r="N76" s="648"/>
      <c r="O76" s="389"/>
      <c r="P76" s="389"/>
      <c r="Q76" s="389"/>
      <c r="R76" s="389"/>
      <c r="S76" s="389"/>
      <c r="T76" s="389"/>
      <c r="U76" s="389"/>
      <c r="V76" s="389"/>
      <c r="W76" s="389"/>
      <c r="X76" s="389"/>
      <c r="Y76" s="382"/>
      <c r="Z76" s="381"/>
      <c r="AA76" s="381"/>
      <c r="AB76" s="381"/>
      <c r="AC76" s="381"/>
      <c r="AD76" s="381"/>
      <c r="AE76" s="381"/>
      <c r="AF76" s="381"/>
      <c r="AG76" s="381"/>
      <c r="AH76" s="381"/>
      <c r="AI76" s="381"/>
      <c r="AJ76" s="381"/>
      <c r="AK76" s="381"/>
      <c r="AL76" s="381"/>
    </row>
    <row r="77" spans="1:38" ht="12.75">
      <c r="A77" s="434"/>
      <c r="B77" s="435"/>
      <c r="C77" s="436"/>
      <c r="D77" s="435"/>
      <c r="E77" s="435"/>
      <c r="F77" s="435"/>
      <c r="G77" s="435"/>
      <c r="H77" s="389"/>
      <c r="I77" s="389"/>
      <c r="J77" s="389"/>
      <c r="K77" s="389"/>
      <c r="L77" s="389"/>
      <c r="M77" s="541"/>
      <c r="N77" s="648"/>
      <c r="O77" s="389"/>
      <c r="P77" s="389"/>
      <c r="Q77" s="389"/>
      <c r="R77" s="389"/>
      <c r="S77" s="389"/>
      <c r="T77" s="389"/>
      <c r="U77" s="389"/>
      <c r="V77" s="389"/>
      <c r="W77" s="389"/>
      <c r="X77" s="389"/>
      <c r="Y77" s="382"/>
      <c r="Z77" s="381"/>
      <c r="AA77" s="381"/>
      <c r="AB77" s="381"/>
      <c r="AC77" s="381"/>
      <c r="AD77" s="381"/>
      <c r="AE77" s="381"/>
      <c r="AF77" s="381"/>
      <c r="AG77" s="381"/>
      <c r="AH77" s="381"/>
      <c r="AI77" s="381"/>
      <c r="AJ77" s="381"/>
      <c r="AK77" s="381"/>
      <c r="AL77" s="381"/>
    </row>
    <row r="78" spans="1:38" ht="14.25" customHeight="1">
      <c r="A78" s="434"/>
      <c r="B78" s="435"/>
      <c r="C78" s="436"/>
      <c r="D78" s="435"/>
      <c r="E78" s="435"/>
      <c r="F78" s="435"/>
      <c r="G78" s="435"/>
      <c r="H78" s="389"/>
      <c r="I78" s="389"/>
      <c r="J78" s="389"/>
      <c r="K78" s="389"/>
      <c r="L78" s="389"/>
      <c r="M78" s="541"/>
      <c r="N78" s="648"/>
      <c r="O78" s="389"/>
      <c r="P78" s="389"/>
      <c r="Q78" s="389"/>
      <c r="R78" s="389"/>
      <c r="S78" s="389"/>
      <c r="T78" s="389"/>
      <c r="U78" s="389"/>
      <c r="V78" s="389"/>
      <c r="W78" s="389"/>
      <c r="X78" s="389"/>
      <c r="Y78" s="382"/>
      <c r="Z78" s="381"/>
      <c r="AA78" s="381"/>
      <c r="AB78" s="381"/>
      <c r="AC78" s="381"/>
      <c r="AD78" s="381"/>
      <c r="AE78" s="381"/>
      <c r="AF78" s="381"/>
      <c r="AG78" s="381"/>
      <c r="AH78" s="381"/>
      <c r="AI78" s="381"/>
      <c r="AJ78" s="381"/>
      <c r="AK78" s="381"/>
      <c r="AL78" s="381"/>
    </row>
    <row r="79" spans="1:38" ht="14.25" customHeight="1">
      <c r="A79" s="434"/>
      <c r="B79" s="435"/>
      <c r="C79" s="436"/>
      <c r="D79" s="435"/>
      <c r="E79" s="435"/>
      <c r="F79" s="435"/>
      <c r="G79" s="435"/>
      <c r="H79" s="389"/>
      <c r="I79" s="389"/>
      <c r="J79" s="389"/>
      <c r="K79" s="389"/>
      <c r="L79" s="389"/>
      <c r="M79" s="541"/>
      <c r="N79" s="648"/>
      <c r="O79" s="389"/>
      <c r="P79" s="389"/>
      <c r="Q79" s="389"/>
      <c r="R79" s="389"/>
      <c r="S79" s="389"/>
      <c r="T79" s="389"/>
      <c r="U79" s="389"/>
      <c r="V79" s="389"/>
      <c r="W79" s="389"/>
      <c r="X79" s="389"/>
      <c r="Y79" s="382"/>
      <c r="Z79" s="381"/>
      <c r="AA79" s="381"/>
      <c r="AB79" s="381"/>
      <c r="AC79" s="381"/>
      <c r="AD79" s="381"/>
      <c r="AE79" s="381"/>
      <c r="AF79" s="381"/>
      <c r="AG79" s="381"/>
      <c r="AH79" s="381"/>
      <c r="AI79" s="381"/>
      <c r="AJ79" s="381"/>
      <c r="AK79" s="381"/>
      <c r="AL79" s="381"/>
    </row>
    <row r="80" spans="1:38" ht="14.25" customHeight="1">
      <c r="A80" s="434"/>
      <c r="B80" s="435"/>
      <c r="C80" s="436"/>
      <c r="D80" s="435"/>
      <c r="E80" s="435"/>
      <c r="F80" s="435"/>
      <c r="G80" s="435"/>
      <c r="H80" s="389"/>
      <c r="I80" s="389"/>
      <c r="J80" s="389"/>
      <c r="K80" s="389"/>
      <c r="L80" s="389"/>
      <c r="M80" s="541"/>
      <c r="N80" s="648"/>
      <c r="O80" s="389"/>
      <c r="P80" s="389"/>
      <c r="Q80" s="389"/>
      <c r="R80" s="389"/>
      <c r="S80" s="389"/>
      <c r="T80" s="389"/>
      <c r="U80" s="389"/>
      <c r="V80" s="389"/>
      <c r="W80" s="389"/>
      <c r="X80" s="389"/>
      <c r="Y80" s="382"/>
      <c r="Z80" s="381"/>
      <c r="AA80" s="381"/>
      <c r="AB80" s="381"/>
      <c r="AC80" s="381"/>
      <c r="AD80" s="381"/>
      <c r="AE80" s="381"/>
      <c r="AF80" s="381"/>
      <c r="AG80" s="381"/>
      <c r="AH80" s="381"/>
      <c r="AI80" s="381"/>
      <c r="AJ80" s="381"/>
      <c r="AK80" s="381"/>
      <c r="AL80" s="381"/>
    </row>
    <row r="81" spans="1:38" ht="12.75">
      <c r="A81" s="434"/>
      <c r="B81" s="435"/>
      <c r="C81" s="436"/>
      <c r="D81" s="435"/>
      <c r="E81" s="435"/>
      <c r="F81" s="435"/>
      <c r="G81" s="435"/>
      <c r="H81" s="389"/>
      <c r="I81" s="389"/>
      <c r="J81" s="389"/>
      <c r="K81" s="389"/>
      <c r="L81" s="389"/>
      <c r="M81" s="541"/>
      <c r="N81" s="648"/>
      <c r="O81" s="389"/>
      <c r="P81" s="389"/>
      <c r="Q81" s="389"/>
      <c r="R81" s="389"/>
      <c r="S81" s="389"/>
      <c r="T81" s="389"/>
      <c r="U81" s="389"/>
      <c r="V81" s="389"/>
      <c r="W81" s="389"/>
      <c r="X81" s="389"/>
      <c r="Y81" s="382"/>
      <c r="Z81" s="381"/>
      <c r="AA81" s="381"/>
      <c r="AB81" s="381"/>
      <c r="AC81" s="381"/>
      <c r="AD81" s="381"/>
      <c r="AE81" s="381"/>
      <c r="AF81" s="381"/>
      <c r="AG81" s="381"/>
      <c r="AH81" s="381"/>
      <c r="AI81" s="381"/>
      <c r="AJ81" s="381"/>
      <c r="AK81" s="381"/>
      <c r="AL81" s="381"/>
    </row>
    <row r="82" spans="1:38" ht="12.75">
      <c r="A82" s="434"/>
      <c r="B82" s="435"/>
      <c r="C82" s="436"/>
      <c r="D82" s="435"/>
      <c r="E82" s="435"/>
      <c r="F82" s="435"/>
      <c r="G82" s="435"/>
      <c r="H82" s="389"/>
      <c r="I82" s="389"/>
      <c r="J82" s="389"/>
      <c r="K82" s="389"/>
      <c r="L82" s="389"/>
      <c r="M82" s="541"/>
      <c r="N82" s="648"/>
      <c r="O82" s="389"/>
      <c r="P82" s="389"/>
      <c r="Q82" s="389"/>
      <c r="R82" s="389"/>
      <c r="S82" s="389"/>
      <c r="T82" s="389"/>
      <c r="U82" s="389"/>
      <c r="V82" s="389"/>
      <c r="W82" s="389"/>
      <c r="X82" s="389"/>
      <c r="Y82" s="382"/>
      <c r="Z82" s="381"/>
      <c r="AA82" s="381"/>
      <c r="AB82" s="381"/>
      <c r="AC82" s="381"/>
      <c r="AD82" s="381"/>
      <c r="AE82" s="381"/>
      <c r="AF82" s="381"/>
      <c r="AG82" s="381"/>
      <c r="AH82" s="381"/>
      <c r="AI82" s="381"/>
      <c r="AJ82" s="381"/>
      <c r="AK82" s="381"/>
      <c r="AL82" s="381"/>
    </row>
    <row r="83" spans="1:38" ht="12.75">
      <c r="A83" s="434"/>
      <c r="B83" s="435"/>
      <c r="C83" s="436"/>
      <c r="D83" s="435"/>
      <c r="E83" s="435"/>
      <c r="F83" s="435"/>
      <c r="G83" s="435"/>
      <c r="H83" s="389"/>
      <c r="I83" s="389"/>
      <c r="J83" s="389"/>
      <c r="K83" s="389"/>
      <c r="L83" s="389"/>
      <c r="M83" s="541"/>
      <c r="N83" s="648"/>
      <c r="O83" s="389"/>
      <c r="P83" s="389"/>
      <c r="Q83" s="389"/>
      <c r="R83" s="389"/>
      <c r="S83" s="389"/>
      <c r="T83" s="389"/>
      <c r="U83" s="389"/>
      <c r="V83" s="389"/>
      <c r="W83" s="389"/>
      <c r="X83" s="389"/>
      <c r="Y83" s="382"/>
      <c r="Z83" s="381"/>
      <c r="AA83" s="381"/>
      <c r="AB83" s="381"/>
      <c r="AC83" s="381"/>
      <c r="AD83" s="381"/>
      <c r="AE83" s="381"/>
      <c r="AF83" s="381"/>
      <c r="AG83" s="381"/>
      <c r="AH83" s="381"/>
      <c r="AI83" s="381"/>
      <c r="AJ83" s="381"/>
      <c r="AK83" s="381"/>
      <c r="AL83" s="381"/>
    </row>
    <row r="84" spans="1:38" ht="12" customHeight="1">
      <c r="A84" s="434"/>
      <c r="B84" s="435"/>
      <c r="C84" s="436"/>
      <c r="D84" s="435"/>
      <c r="E84" s="435"/>
      <c r="F84" s="435"/>
      <c r="G84" s="435"/>
      <c r="H84" s="389"/>
      <c r="I84" s="389"/>
      <c r="J84" s="389"/>
      <c r="K84" s="389"/>
      <c r="L84" s="389"/>
      <c r="M84" s="541"/>
      <c r="N84" s="648"/>
      <c r="O84" s="389"/>
      <c r="P84" s="389"/>
      <c r="Q84" s="389"/>
      <c r="R84" s="389"/>
      <c r="S84" s="389"/>
      <c r="T84" s="389"/>
      <c r="U84" s="389"/>
      <c r="V84" s="389"/>
      <c r="W84" s="389"/>
      <c r="X84" s="389"/>
      <c r="Y84" s="382"/>
      <c r="Z84" s="381"/>
      <c r="AA84" s="381"/>
      <c r="AB84" s="381"/>
      <c r="AC84" s="381"/>
      <c r="AD84" s="381"/>
      <c r="AE84" s="381"/>
      <c r="AF84" s="381"/>
      <c r="AG84" s="381"/>
      <c r="AH84" s="381"/>
      <c r="AI84" s="381"/>
      <c r="AJ84" s="381"/>
      <c r="AK84" s="381"/>
      <c r="AL84" s="381"/>
    </row>
    <row r="85" spans="1:38" ht="12" customHeight="1">
      <c r="A85" s="434"/>
      <c r="B85" s="435"/>
      <c r="C85" s="436"/>
      <c r="D85" s="435"/>
      <c r="E85" s="435"/>
      <c r="F85" s="435"/>
      <c r="G85" s="435"/>
      <c r="H85" s="389"/>
      <c r="I85" s="389"/>
      <c r="J85" s="389"/>
      <c r="K85" s="389"/>
      <c r="L85" s="389"/>
      <c r="M85" s="541"/>
      <c r="N85" s="648"/>
      <c r="O85" s="389"/>
      <c r="P85" s="389"/>
      <c r="Q85" s="389"/>
      <c r="R85" s="389"/>
      <c r="S85" s="389"/>
      <c r="T85" s="389"/>
      <c r="U85" s="389"/>
      <c r="V85" s="389"/>
      <c r="W85" s="389"/>
      <c r="X85" s="389"/>
      <c r="Y85" s="382"/>
      <c r="Z85" s="381"/>
      <c r="AA85" s="381"/>
      <c r="AB85" s="381"/>
      <c r="AC85" s="381"/>
      <c r="AD85" s="381"/>
      <c r="AE85" s="381"/>
      <c r="AF85" s="381"/>
      <c r="AG85" s="381"/>
      <c r="AH85" s="381"/>
      <c r="AI85" s="381"/>
      <c r="AJ85" s="381"/>
      <c r="AK85" s="381"/>
      <c r="AL85" s="381"/>
    </row>
    <row r="86" spans="1:38" ht="12.75" hidden="1">
      <c r="A86" s="434"/>
      <c r="B86" s="435"/>
      <c r="C86" s="436"/>
      <c r="D86" s="435"/>
      <c r="E86" s="435"/>
      <c r="F86" s="435"/>
      <c r="G86" s="435"/>
      <c r="H86" s="389"/>
      <c r="I86" s="389"/>
      <c r="J86" s="389"/>
      <c r="K86" s="389"/>
      <c r="L86" s="389"/>
      <c r="M86" s="541"/>
      <c r="N86" s="648"/>
      <c r="O86" s="389"/>
      <c r="P86" s="389"/>
      <c r="Q86" s="389"/>
      <c r="R86" s="389"/>
      <c r="S86" s="389"/>
      <c r="T86" s="389"/>
      <c r="U86" s="389"/>
      <c r="V86" s="389"/>
      <c r="W86" s="389"/>
      <c r="X86" s="389"/>
      <c r="Y86" s="382"/>
      <c r="Z86" s="381"/>
      <c r="AA86" s="381"/>
      <c r="AB86" s="381"/>
      <c r="AC86" s="381"/>
      <c r="AD86" s="381"/>
      <c r="AE86" s="381"/>
      <c r="AF86" s="381"/>
      <c r="AG86" s="381"/>
      <c r="AH86" s="381"/>
      <c r="AI86" s="381"/>
      <c r="AJ86" s="381"/>
      <c r="AK86" s="381"/>
      <c r="AL86" s="381"/>
    </row>
    <row r="87" spans="1:38" ht="12.75" hidden="1">
      <c r="A87" s="434"/>
      <c r="B87" s="435"/>
      <c r="C87" s="436"/>
      <c r="D87" s="435"/>
      <c r="E87" s="435"/>
      <c r="F87" s="435"/>
      <c r="G87" s="435"/>
      <c r="H87" s="389"/>
      <c r="I87" s="389"/>
      <c r="J87" s="389"/>
      <c r="K87" s="389"/>
      <c r="L87" s="389"/>
      <c r="M87" s="541"/>
      <c r="N87" s="648"/>
      <c r="O87" s="389"/>
      <c r="P87" s="389"/>
      <c r="Q87" s="389"/>
      <c r="R87" s="389"/>
      <c r="S87" s="389"/>
      <c r="T87" s="389"/>
      <c r="U87" s="389"/>
      <c r="V87" s="389"/>
      <c r="W87" s="389"/>
      <c r="X87" s="389"/>
      <c r="Y87" s="382"/>
      <c r="Z87" s="381"/>
      <c r="AA87" s="381"/>
      <c r="AB87" s="381"/>
      <c r="AC87" s="381"/>
      <c r="AD87" s="381"/>
      <c r="AE87" s="381"/>
      <c r="AF87" s="381"/>
      <c r="AG87" s="381"/>
      <c r="AH87" s="381"/>
      <c r="AI87" s="381"/>
      <c r="AJ87" s="381"/>
      <c r="AK87" s="381"/>
      <c r="AL87" s="381"/>
    </row>
    <row r="88" spans="1:38" ht="12.75" hidden="1">
      <c r="A88" s="434"/>
      <c r="B88" s="435"/>
      <c r="C88" s="436"/>
      <c r="D88" s="435"/>
      <c r="E88" s="435"/>
      <c r="F88" s="435"/>
      <c r="G88" s="435"/>
      <c r="H88" s="389"/>
      <c r="I88" s="389"/>
      <c r="J88" s="389"/>
      <c r="K88" s="389"/>
      <c r="L88" s="389"/>
      <c r="M88" s="541"/>
      <c r="N88" s="648"/>
      <c r="O88" s="389"/>
      <c r="P88" s="389"/>
      <c r="Q88" s="389"/>
      <c r="R88" s="389"/>
      <c r="S88" s="389"/>
      <c r="T88" s="389"/>
      <c r="U88" s="389"/>
      <c r="V88" s="389"/>
      <c r="W88" s="389"/>
      <c r="X88" s="389"/>
      <c r="Y88" s="382"/>
      <c r="Z88" s="381"/>
      <c r="AA88" s="381"/>
      <c r="AB88" s="381"/>
      <c r="AC88" s="381"/>
      <c r="AD88" s="381"/>
      <c r="AE88" s="381"/>
      <c r="AF88" s="381"/>
      <c r="AG88" s="381"/>
      <c r="AH88" s="381"/>
      <c r="AI88" s="381"/>
      <c r="AJ88" s="381"/>
      <c r="AK88" s="381"/>
      <c r="AL88" s="381"/>
    </row>
    <row r="89" spans="1:38" ht="12.75">
      <c r="A89" s="434"/>
      <c r="B89" s="435"/>
      <c r="C89" s="436"/>
      <c r="D89" s="435"/>
      <c r="E89" s="435"/>
      <c r="F89" s="435"/>
      <c r="G89" s="435"/>
      <c r="H89" s="389"/>
      <c r="I89" s="389"/>
      <c r="J89" s="389"/>
      <c r="K89" s="389"/>
      <c r="L89" s="389"/>
      <c r="M89" s="541"/>
      <c r="N89" s="648"/>
      <c r="O89" s="389"/>
      <c r="P89" s="389"/>
      <c r="Q89" s="389"/>
      <c r="R89" s="389"/>
      <c r="S89" s="389"/>
      <c r="T89" s="389"/>
      <c r="U89" s="389"/>
      <c r="V89" s="389"/>
      <c r="W89" s="389"/>
      <c r="X89" s="389"/>
      <c r="Y89" s="382"/>
      <c r="Z89" s="381"/>
      <c r="AA89" s="381"/>
      <c r="AB89" s="381"/>
      <c r="AC89" s="381"/>
      <c r="AD89" s="381"/>
      <c r="AE89" s="381"/>
      <c r="AF89" s="381"/>
      <c r="AG89" s="381"/>
      <c r="AH89" s="381"/>
      <c r="AI89" s="381"/>
      <c r="AJ89" s="381"/>
      <c r="AK89" s="381"/>
      <c r="AL89" s="381"/>
    </row>
    <row r="90" spans="1:38" ht="12.75">
      <c r="A90" s="406"/>
      <c r="B90" s="407"/>
      <c r="C90" s="408"/>
      <c r="D90" s="407"/>
      <c r="E90" s="407"/>
      <c r="F90" s="407"/>
      <c r="G90" s="407"/>
      <c r="H90" s="402"/>
      <c r="I90" s="402"/>
      <c r="J90" s="402"/>
      <c r="K90" s="402"/>
      <c r="L90" s="402"/>
      <c r="M90" s="541"/>
      <c r="N90" s="648"/>
      <c r="O90" s="389"/>
      <c r="P90" s="389"/>
      <c r="Q90" s="389"/>
      <c r="R90" s="389"/>
      <c r="S90" s="389"/>
      <c r="T90" s="389"/>
      <c r="U90" s="389"/>
      <c r="V90" s="389"/>
      <c r="W90" s="389"/>
      <c r="X90" s="389"/>
      <c r="Y90" s="382"/>
      <c r="Z90" s="381"/>
      <c r="AA90" s="381"/>
      <c r="AB90" s="381"/>
      <c r="AC90" s="381"/>
      <c r="AD90" s="381"/>
      <c r="AE90" s="381"/>
      <c r="AF90" s="381"/>
      <c r="AG90" s="381"/>
      <c r="AH90" s="381"/>
      <c r="AI90" s="381"/>
      <c r="AJ90" s="381"/>
      <c r="AK90" s="381"/>
      <c r="AL90" s="381"/>
    </row>
    <row r="91" spans="1:38" ht="15">
      <c r="A91" s="43" t="s">
        <v>168</v>
      </c>
      <c r="B91" s="44"/>
      <c r="C91" s="45"/>
      <c r="D91" s="45"/>
      <c r="E91" s="45"/>
      <c r="F91" s="45"/>
      <c r="G91" s="45"/>
      <c r="H91" s="45"/>
      <c r="I91" s="45"/>
      <c r="J91" s="45"/>
      <c r="K91" s="666"/>
      <c r="L91" s="389"/>
      <c r="M91" s="541"/>
      <c r="N91" s="648"/>
      <c r="O91" s="389"/>
      <c r="P91" s="389"/>
      <c r="Q91" s="389"/>
      <c r="R91" s="389"/>
      <c r="S91" s="389"/>
      <c r="T91" s="389"/>
      <c r="U91" s="389"/>
      <c r="V91" s="389"/>
      <c r="W91" s="389"/>
      <c r="X91" s="389"/>
      <c r="Y91" s="382"/>
      <c r="Z91" s="381"/>
      <c r="AA91" s="381"/>
      <c r="AB91" s="381"/>
      <c r="AC91" s="381"/>
      <c r="AD91" s="381"/>
      <c r="AE91" s="381"/>
      <c r="AF91" s="381"/>
      <c r="AG91" s="381"/>
      <c r="AH91" s="381"/>
      <c r="AI91" s="381"/>
      <c r="AJ91" s="381"/>
      <c r="AK91" s="381"/>
      <c r="AL91" s="381"/>
    </row>
    <row r="92" spans="1:38" ht="12.75">
      <c r="A92" s="445"/>
      <c r="B92" s="392"/>
      <c r="C92" s="393"/>
      <c r="D92" s="393"/>
      <c r="E92" s="393"/>
      <c r="F92" s="393"/>
      <c r="G92" s="393"/>
      <c r="H92" s="451"/>
      <c r="I92" s="563"/>
      <c r="J92" s="563"/>
      <c r="K92" s="665"/>
      <c r="L92" s="438"/>
      <c r="M92" s="541"/>
      <c r="N92" s="648"/>
      <c r="O92" s="389"/>
      <c r="P92" s="389"/>
      <c r="Q92" s="389"/>
      <c r="R92" s="389"/>
      <c r="S92" s="389"/>
      <c r="T92" s="389"/>
      <c r="U92" s="389"/>
      <c r="V92" s="389"/>
      <c r="W92" s="389"/>
      <c r="X92" s="389"/>
      <c r="Y92" s="382"/>
      <c r="Z92" s="381"/>
      <c r="AA92" s="381"/>
      <c r="AB92" s="381"/>
      <c r="AC92" s="381"/>
      <c r="AD92" s="381"/>
      <c r="AE92" s="381"/>
      <c r="AF92" s="381"/>
      <c r="AG92" s="381"/>
      <c r="AH92" s="381"/>
      <c r="AI92" s="381"/>
      <c r="AJ92" s="381"/>
      <c r="AK92" s="381"/>
      <c r="AL92" s="381"/>
    </row>
    <row r="93" spans="1:38" ht="13.5" thickBot="1">
      <c r="A93" s="17" t="s">
        <v>57</v>
      </c>
      <c r="B93" s="20"/>
      <c r="C93" s="204" t="s">
        <v>88</v>
      </c>
      <c r="D93" s="18">
        <v>2000</v>
      </c>
      <c r="E93" s="18">
        <v>2001</v>
      </c>
      <c r="F93" s="18">
        <v>2002</v>
      </c>
      <c r="G93" s="18">
        <v>2003</v>
      </c>
      <c r="H93" s="18">
        <v>2004</v>
      </c>
      <c r="I93" s="18">
        <v>2005</v>
      </c>
      <c r="J93" s="18">
        <v>2006</v>
      </c>
      <c r="K93" s="668">
        <v>2007</v>
      </c>
      <c r="L93" s="437"/>
      <c r="M93" s="541"/>
      <c r="N93" s="648"/>
      <c r="O93" s="389"/>
      <c r="P93" s="389"/>
      <c r="Q93" s="389"/>
      <c r="R93" s="389"/>
      <c r="S93" s="389"/>
      <c r="T93" s="389"/>
      <c r="U93" s="389"/>
      <c r="V93" s="389"/>
      <c r="W93" s="389"/>
      <c r="X93" s="389"/>
      <c r="Y93" s="382"/>
      <c r="Z93" s="381"/>
      <c r="AA93" s="381"/>
      <c r="AB93" s="381"/>
      <c r="AC93" s="381"/>
      <c r="AD93" s="381"/>
      <c r="AE93" s="381"/>
      <c r="AF93" s="381"/>
      <c r="AG93" s="381"/>
      <c r="AH93" s="381"/>
      <c r="AI93" s="381"/>
      <c r="AJ93" s="381"/>
      <c r="AK93" s="381"/>
      <c r="AL93" s="381"/>
    </row>
    <row r="94" spans="1:38" ht="12.75">
      <c r="A94" s="41" t="str">
        <f>+ca_1</f>
        <v>A. Private Institutions</v>
      </c>
      <c r="B94" s="52"/>
      <c r="C94" s="137">
        <v>1</v>
      </c>
      <c r="D94" s="158">
        <f aca="true" t="shared" si="13" ref="D94:J94">SUM(D95:D97)</f>
        <v>9589</v>
      </c>
      <c r="E94" s="158">
        <f t="shared" si="13"/>
        <v>11828</v>
      </c>
      <c r="F94" s="158">
        <f t="shared" si="13"/>
        <v>13277</v>
      </c>
      <c r="G94" s="158">
        <f t="shared" si="13"/>
        <v>16779</v>
      </c>
      <c r="H94" s="158">
        <f t="shared" si="13"/>
        <v>18836</v>
      </c>
      <c r="I94" s="158">
        <f t="shared" si="13"/>
        <v>22639</v>
      </c>
      <c r="J94" s="158">
        <f t="shared" si="13"/>
        <v>23763</v>
      </c>
      <c r="K94" s="669" t="s">
        <v>143</v>
      </c>
      <c r="L94" s="439"/>
      <c r="M94" s="541"/>
      <c r="N94" s="648"/>
      <c r="O94" s="389"/>
      <c r="P94" s="389"/>
      <c r="Q94" s="389"/>
      <c r="R94" s="389"/>
      <c r="S94" s="389"/>
      <c r="T94" s="389"/>
      <c r="U94" s="389"/>
      <c r="V94" s="389"/>
      <c r="W94" s="389"/>
      <c r="X94" s="389"/>
      <c r="Y94" s="382"/>
      <c r="Z94" s="381"/>
      <c r="AA94" s="381"/>
      <c r="AB94" s="381"/>
      <c r="AC94" s="381"/>
      <c r="AD94" s="381"/>
      <c r="AE94" s="381"/>
      <c r="AF94" s="381"/>
      <c r="AG94" s="381"/>
      <c r="AH94" s="381"/>
      <c r="AI94" s="381"/>
      <c r="AJ94" s="381"/>
      <c r="AK94" s="381"/>
      <c r="AL94" s="381"/>
    </row>
    <row r="95" spans="1:38" ht="12.75">
      <c r="A95" s="49"/>
      <c r="B95" s="47" t="str">
        <f>+es_1</f>
        <v>1. Full time</v>
      </c>
      <c r="C95" s="129"/>
      <c r="D95" s="178">
        <v>5617</v>
      </c>
      <c r="E95" s="178">
        <v>6819</v>
      </c>
      <c r="F95" s="178">
        <v>7534</v>
      </c>
      <c r="G95" s="178">
        <v>12068</v>
      </c>
      <c r="H95" s="559">
        <v>12955</v>
      </c>
      <c r="I95" s="553">
        <v>13803</v>
      </c>
      <c r="J95" s="654">
        <v>12793</v>
      </c>
      <c r="K95" s="556" t="s">
        <v>143</v>
      </c>
      <c r="L95" s="440"/>
      <c r="M95" s="541"/>
      <c r="N95" s="648"/>
      <c r="O95" s="389"/>
      <c r="P95" s="389"/>
      <c r="Q95" s="389"/>
      <c r="R95" s="389"/>
      <c r="S95" s="389"/>
      <c r="T95" s="389"/>
      <c r="U95" s="389"/>
      <c r="V95" s="389"/>
      <c r="W95" s="389"/>
      <c r="X95" s="389"/>
      <c r="Y95" s="382"/>
      <c r="Z95" s="381"/>
      <c r="AA95" s="381"/>
      <c r="AB95" s="381"/>
      <c r="AC95" s="381"/>
      <c r="AD95" s="381"/>
      <c r="AE95" s="381"/>
      <c r="AF95" s="381"/>
      <c r="AG95" s="381"/>
      <c r="AH95" s="381"/>
      <c r="AI95" s="381"/>
      <c r="AJ95" s="381"/>
      <c r="AK95" s="381"/>
      <c r="AL95" s="381"/>
    </row>
    <row r="96" spans="1:38" ht="12.75">
      <c r="A96" s="49"/>
      <c r="B96" s="47" t="str">
        <f>+es_2</f>
        <v>2. Part time</v>
      </c>
      <c r="C96" s="129" t="s">
        <v>138</v>
      </c>
      <c r="D96" s="84">
        <v>3972</v>
      </c>
      <c r="E96" s="84">
        <v>5009</v>
      </c>
      <c r="F96" s="84">
        <v>5743</v>
      </c>
      <c r="G96" s="84">
        <v>4711</v>
      </c>
      <c r="H96" s="523">
        <v>5881</v>
      </c>
      <c r="I96" s="553">
        <v>8836</v>
      </c>
      <c r="J96" s="654">
        <v>10970</v>
      </c>
      <c r="K96" s="553" t="s">
        <v>143</v>
      </c>
      <c r="L96" s="440"/>
      <c r="M96" s="541"/>
      <c r="N96" s="648"/>
      <c r="O96" s="389"/>
      <c r="P96" s="389"/>
      <c r="Q96" s="389"/>
      <c r="R96" s="389"/>
      <c r="S96" s="389"/>
      <c r="T96" s="389"/>
      <c r="U96" s="389"/>
      <c r="V96" s="389"/>
      <c r="W96" s="389"/>
      <c r="X96" s="389"/>
      <c r="Y96" s="382"/>
      <c r="Z96" s="381"/>
      <c r="AA96" s="381"/>
      <c r="AB96" s="381"/>
      <c r="AC96" s="381"/>
      <c r="AD96" s="381"/>
      <c r="AE96" s="381"/>
      <c r="AF96" s="381"/>
      <c r="AG96" s="381"/>
      <c r="AH96" s="381"/>
      <c r="AI96" s="381"/>
      <c r="AJ96" s="381"/>
      <c r="AK96" s="381"/>
      <c r="AL96" s="381"/>
    </row>
    <row r="97" spans="1:38" ht="12.75">
      <c r="A97" s="49"/>
      <c r="B97" s="47"/>
      <c r="C97" s="129"/>
      <c r="D97" s="86"/>
      <c r="E97" s="86"/>
      <c r="F97" s="86"/>
      <c r="G97" s="86"/>
      <c r="H97" s="524"/>
      <c r="I97" s="553"/>
      <c r="J97" s="654"/>
      <c r="K97" s="557" t="s">
        <v>138</v>
      </c>
      <c r="L97" s="440"/>
      <c r="M97" s="541"/>
      <c r="N97" s="648"/>
      <c r="O97" s="389"/>
      <c r="P97" s="389"/>
      <c r="Q97" s="389"/>
      <c r="R97" s="389"/>
      <c r="S97" s="389"/>
      <c r="T97" s="389"/>
      <c r="U97" s="389"/>
      <c r="V97" s="389"/>
      <c r="W97" s="389"/>
      <c r="X97" s="389"/>
      <c r="Y97" s="382"/>
      <c r="Z97" s="381"/>
      <c r="AA97" s="381"/>
      <c r="AB97" s="381"/>
      <c r="AC97" s="381"/>
      <c r="AD97" s="381"/>
      <c r="AE97" s="381"/>
      <c r="AF97" s="381"/>
      <c r="AG97" s="381"/>
      <c r="AH97" s="381"/>
      <c r="AI97" s="381"/>
      <c r="AJ97" s="381"/>
      <c r="AK97" s="381"/>
      <c r="AL97" s="381"/>
    </row>
    <row r="98" spans="1:38" ht="12.75">
      <c r="A98" s="42" t="str">
        <f>+ca_2</f>
        <v>B. Public Institutions</v>
      </c>
      <c r="B98" s="53"/>
      <c r="C98" s="124">
        <v>1</v>
      </c>
      <c r="D98" s="159">
        <f aca="true" t="shared" si="14" ref="D98:J98">SUM(D99:D101)</f>
        <v>167630</v>
      </c>
      <c r="E98" s="159">
        <f t="shared" si="14"/>
        <v>173319</v>
      </c>
      <c r="F98" s="159">
        <f t="shared" si="14"/>
        <v>186209</v>
      </c>
      <c r="G98" s="159">
        <f t="shared" si="14"/>
        <v>202017</v>
      </c>
      <c r="H98" s="159">
        <f t="shared" si="14"/>
        <v>206938</v>
      </c>
      <c r="I98" s="159">
        <f t="shared" si="14"/>
        <v>235287</v>
      </c>
      <c r="J98" s="159">
        <f t="shared" si="14"/>
        <v>232705</v>
      </c>
      <c r="K98" s="114" t="s">
        <v>143</v>
      </c>
      <c r="L98" s="440"/>
      <c r="M98" s="541"/>
      <c r="N98" s="648"/>
      <c r="O98" s="389"/>
      <c r="P98" s="389"/>
      <c r="Q98" s="389"/>
      <c r="R98" s="389"/>
      <c r="S98" s="389"/>
      <c r="T98" s="389"/>
      <c r="U98" s="389"/>
      <c r="V98" s="389"/>
      <c r="W98" s="389"/>
      <c r="X98" s="389"/>
      <c r="Y98" s="382"/>
      <c r="Z98" s="381"/>
      <c r="AA98" s="381"/>
      <c r="AB98" s="381"/>
      <c r="AC98" s="381"/>
      <c r="AD98" s="381"/>
      <c r="AE98" s="381"/>
      <c r="AF98" s="381"/>
      <c r="AG98" s="381"/>
      <c r="AH98" s="381"/>
      <c r="AI98" s="381"/>
      <c r="AJ98" s="381"/>
      <c r="AK98" s="381"/>
      <c r="AL98" s="381"/>
    </row>
    <row r="99" spans="1:38" ht="12.75">
      <c r="A99" s="49"/>
      <c r="B99" s="47" t="str">
        <f>+es_1</f>
        <v>1. Full time</v>
      </c>
      <c r="C99" s="129"/>
      <c r="D99" s="178">
        <v>105479</v>
      </c>
      <c r="E99" s="178">
        <v>108040</v>
      </c>
      <c r="F99" s="178">
        <v>120882</v>
      </c>
      <c r="G99" s="178">
        <v>111734</v>
      </c>
      <c r="H99" s="559">
        <v>112752</v>
      </c>
      <c r="I99" s="553">
        <v>148368</v>
      </c>
      <c r="J99" s="654">
        <v>144184</v>
      </c>
      <c r="K99" s="556" t="s">
        <v>143</v>
      </c>
      <c r="L99" s="440"/>
      <c r="M99" s="541"/>
      <c r="N99" s="648"/>
      <c r="O99" s="389"/>
      <c r="P99" s="389"/>
      <c r="Q99" s="389"/>
      <c r="R99" s="389"/>
      <c r="S99" s="389"/>
      <c r="T99" s="389"/>
      <c r="U99" s="389"/>
      <c r="V99" s="389"/>
      <c r="W99" s="389"/>
      <c r="X99" s="389"/>
      <c r="Y99" s="382"/>
      <c r="Z99" s="381"/>
      <c r="AA99" s="381"/>
      <c r="AB99" s="381"/>
      <c r="AC99" s="381"/>
      <c r="AD99" s="381"/>
      <c r="AE99" s="381"/>
      <c r="AF99" s="381"/>
      <c r="AG99" s="381"/>
      <c r="AH99" s="381"/>
      <c r="AI99" s="381"/>
      <c r="AJ99" s="381"/>
      <c r="AK99" s="381"/>
      <c r="AL99" s="381"/>
    </row>
    <row r="100" spans="1:38" ht="12.75">
      <c r="A100" s="49"/>
      <c r="B100" s="47" t="str">
        <f>+es_2</f>
        <v>2. Part time</v>
      </c>
      <c r="C100" s="129"/>
      <c r="D100" s="84">
        <v>62151</v>
      </c>
      <c r="E100" s="84">
        <v>65279</v>
      </c>
      <c r="F100" s="84">
        <v>65327</v>
      </c>
      <c r="G100" s="84">
        <v>90283</v>
      </c>
      <c r="H100" s="523">
        <v>94186</v>
      </c>
      <c r="I100" s="553">
        <v>86919</v>
      </c>
      <c r="J100" s="654">
        <v>88521</v>
      </c>
      <c r="K100" s="553" t="s">
        <v>143</v>
      </c>
      <c r="L100" s="440"/>
      <c r="M100" s="541"/>
      <c r="N100" s="648"/>
      <c r="O100" s="389"/>
      <c r="P100" s="389"/>
      <c r="Q100" s="389"/>
      <c r="R100" s="389"/>
      <c r="S100" s="389"/>
      <c r="T100" s="389"/>
      <c r="U100" s="389"/>
      <c r="V100" s="389"/>
      <c r="W100" s="389"/>
      <c r="X100" s="389"/>
      <c r="Y100" s="382"/>
      <c r="Z100" s="381"/>
      <c r="AA100" s="381"/>
      <c r="AB100" s="381"/>
      <c r="AC100" s="381"/>
      <c r="AD100" s="381"/>
      <c r="AE100" s="381"/>
      <c r="AF100" s="381"/>
      <c r="AG100" s="381"/>
      <c r="AH100" s="381"/>
      <c r="AI100" s="381"/>
      <c r="AJ100" s="381"/>
      <c r="AK100" s="381"/>
      <c r="AL100" s="381"/>
    </row>
    <row r="101" spans="1:38" ht="12.75">
      <c r="A101" s="49"/>
      <c r="B101" s="47"/>
      <c r="C101" s="129"/>
      <c r="D101" s="86"/>
      <c r="E101" s="86"/>
      <c r="F101" s="86"/>
      <c r="G101" s="86"/>
      <c r="H101" s="524"/>
      <c r="I101" s="553"/>
      <c r="J101" s="654"/>
      <c r="K101" s="557"/>
      <c r="L101" s="440"/>
      <c r="M101" s="541"/>
      <c r="N101" s="648"/>
      <c r="O101" s="389"/>
      <c r="P101" s="389"/>
      <c r="Q101" s="389"/>
      <c r="R101" s="389"/>
      <c r="S101" s="389"/>
      <c r="T101" s="389"/>
      <c r="U101" s="389"/>
      <c r="V101" s="389"/>
      <c r="W101" s="389"/>
      <c r="X101" s="389"/>
      <c r="Y101" s="382"/>
      <c r="Z101" s="381"/>
      <c r="AA101" s="381"/>
      <c r="AB101" s="381"/>
      <c r="AC101" s="381"/>
      <c r="AD101" s="381"/>
      <c r="AE101" s="381"/>
      <c r="AF101" s="381"/>
      <c r="AG101" s="381"/>
      <c r="AH101" s="381"/>
      <c r="AI101" s="381"/>
      <c r="AJ101" s="381"/>
      <c r="AK101" s="381"/>
      <c r="AL101" s="381"/>
    </row>
    <row r="102" spans="1:38" ht="12.75">
      <c r="A102" s="27" t="str">
        <f>+ca_3</f>
        <v>C.Total (private and public) </v>
      </c>
      <c r="B102" s="53"/>
      <c r="C102" s="124">
        <v>1</v>
      </c>
      <c r="D102" s="159">
        <f aca="true" t="shared" si="15" ref="D102:J102">SUM(D103:D105)</f>
        <v>177219</v>
      </c>
      <c r="E102" s="159">
        <f t="shared" si="15"/>
        <v>185147</v>
      </c>
      <c r="F102" s="159">
        <f t="shared" si="15"/>
        <v>199486</v>
      </c>
      <c r="G102" s="159">
        <f t="shared" si="15"/>
        <v>218796</v>
      </c>
      <c r="H102" s="159">
        <f t="shared" si="15"/>
        <v>225774</v>
      </c>
      <c r="I102" s="159">
        <f t="shared" si="15"/>
        <v>257926</v>
      </c>
      <c r="J102" s="159">
        <f t="shared" si="15"/>
        <v>256468</v>
      </c>
      <c r="K102" s="114" t="s">
        <v>143</v>
      </c>
      <c r="L102" s="440"/>
      <c r="M102" s="541"/>
      <c r="N102" s="648"/>
      <c r="O102" s="389"/>
      <c r="P102" s="389"/>
      <c r="Q102" s="389"/>
      <c r="R102" s="389"/>
      <c r="S102" s="389"/>
      <c r="T102" s="389"/>
      <c r="U102" s="389"/>
      <c r="V102" s="389"/>
      <c r="W102" s="389"/>
      <c r="X102" s="389"/>
      <c r="Y102" s="382"/>
      <c r="Z102" s="381"/>
      <c r="AA102" s="381"/>
      <c r="AB102" s="381"/>
      <c r="AC102" s="381"/>
      <c r="AD102" s="381"/>
      <c r="AE102" s="381"/>
      <c r="AF102" s="381"/>
      <c r="AG102" s="381"/>
      <c r="AH102" s="381"/>
      <c r="AI102" s="381"/>
      <c r="AJ102" s="381"/>
      <c r="AK102" s="381"/>
      <c r="AL102" s="381"/>
    </row>
    <row r="103" spans="1:38" ht="12.75">
      <c r="A103" s="49"/>
      <c r="B103" s="47" t="str">
        <f>+es_1</f>
        <v>1. Full time</v>
      </c>
      <c r="C103" s="131"/>
      <c r="D103" s="162">
        <f aca="true" t="shared" si="16" ref="D103:J104">+D95+D99</f>
        <v>111096</v>
      </c>
      <c r="E103" s="162">
        <f t="shared" si="16"/>
        <v>114859</v>
      </c>
      <c r="F103" s="162">
        <f t="shared" si="16"/>
        <v>128416</v>
      </c>
      <c r="G103" s="162">
        <f t="shared" si="16"/>
        <v>123802</v>
      </c>
      <c r="H103" s="411">
        <f t="shared" si="16"/>
        <v>125707</v>
      </c>
      <c r="I103" s="411">
        <f t="shared" si="16"/>
        <v>162171</v>
      </c>
      <c r="J103" s="411">
        <f t="shared" si="16"/>
        <v>156977</v>
      </c>
      <c r="K103" s="558" t="s">
        <v>143</v>
      </c>
      <c r="L103" s="440"/>
      <c r="M103" s="541"/>
      <c r="N103" s="648" t="s">
        <v>303</v>
      </c>
      <c r="O103" s="389"/>
      <c r="P103" s="389"/>
      <c r="Q103" s="389"/>
      <c r="R103" s="389"/>
      <c r="S103" s="389"/>
      <c r="T103" s="389"/>
      <c r="U103" s="389"/>
      <c r="V103" s="389"/>
      <c r="W103" s="389"/>
      <c r="X103" s="389"/>
      <c r="Y103" s="382"/>
      <c r="Z103" s="381"/>
      <c r="AA103" s="381"/>
      <c r="AB103" s="381"/>
      <c r="AC103" s="381"/>
      <c r="AD103" s="381"/>
      <c r="AE103" s="381"/>
      <c r="AF103" s="381"/>
      <c r="AG103" s="381"/>
      <c r="AH103" s="381"/>
      <c r="AI103" s="381"/>
      <c r="AJ103" s="381"/>
      <c r="AK103" s="381"/>
      <c r="AL103" s="381"/>
    </row>
    <row r="104" spans="1:38" ht="12.75">
      <c r="A104" s="49"/>
      <c r="B104" s="47" t="str">
        <f>+es_2</f>
        <v>2. Part time</v>
      </c>
      <c r="C104" s="131"/>
      <c r="D104" s="163">
        <f t="shared" si="16"/>
        <v>66123</v>
      </c>
      <c r="E104" s="163">
        <f t="shared" si="16"/>
        <v>70288</v>
      </c>
      <c r="F104" s="163">
        <f t="shared" si="16"/>
        <v>71070</v>
      </c>
      <c r="G104" s="163">
        <f t="shared" si="16"/>
        <v>94994</v>
      </c>
      <c r="H104" s="412">
        <f t="shared" si="16"/>
        <v>100067</v>
      </c>
      <c r="I104" s="412">
        <f t="shared" si="16"/>
        <v>95755</v>
      </c>
      <c r="J104" s="412">
        <f t="shared" si="16"/>
        <v>99491</v>
      </c>
      <c r="K104" s="249" t="s">
        <v>143</v>
      </c>
      <c r="L104" s="440"/>
      <c r="M104" s="541"/>
      <c r="N104" s="648"/>
      <c r="O104" s="389"/>
      <c r="P104" s="389"/>
      <c r="Q104" s="389"/>
      <c r="R104" s="389"/>
      <c r="S104" s="389"/>
      <c r="T104" s="389"/>
      <c r="U104" s="389"/>
      <c r="V104" s="389"/>
      <c r="W104" s="389"/>
      <c r="X104" s="389"/>
      <c r="Y104" s="382"/>
      <c r="Z104" s="381"/>
      <c r="AA104" s="381"/>
      <c r="AB104" s="381"/>
      <c r="AC104" s="381"/>
      <c r="AD104" s="381"/>
      <c r="AE104" s="381"/>
      <c r="AF104" s="381"/>
      <c r="AG104" s="381"/>
      <c r="AH104" s="381"/>
      <c r="AI104" s="381"/>
      <c r="AJ104" s="381"/>
      <c r="AK104" s="381"/>
      <c r="AL104" s="381"/>
    </row>
    <row r="105" spans="1:38" ht="12.75">
      <c r="A105" s="51"/>
      <c r="B105" s="66"/>
      <c r="C105" s="138"/>
      <c r="D105" s="171" t="s">
        <v>138</v>
      </c>
      <c r="E105" s="171" t="s">
        <v>138</v>
      </c>
      <c r="F105" s="171" t="s">
        <v>138</v>
      </c>
      <c r="G105" s="171" t="s">
        <v>138</v>
      </c>
      <c r="H105" s="481" t="s">
        <v>138</v>
      </c>
      <c r="I105" s="671"/>
      <c r="J105" s="672"/>
      <c r="K105" s="251"/>
      <c r="L105" s="440"/>
      <c r="M105" s="541"/>
      <c r="N105" s="648"/>
      <c r="O105" s="389"/>
      <c r="P105" s="389"/>
      <c r="Q105" s="389"/>
      <c r="R105" s="389"/>
      <c r="S105" s="389"/>
      <c r="T105" s="389"/>
      <c r="U105" s="389"/>
      <c r="V105" s="389"/>
      <c r="W105" s="389"/>
      <c r="X105" s="389"/>
      <c r="Y105" s="382"/>
      <c r="Z105" s="381"/>
      <c r="AA105" s="381"/>
      <c r="AB105" s="381"/>
      <c r="AC105" s="381"/>
      <c r="AD105" s="381"/>
      <c r="AE105" s="381"/>
      <c r="AF105" s="381"/>
      <c r="AG105" s="381"/>
      <c r="AH105" s="381"/>
      <c r="AI105" s="381"/>
      <c r="AJ105" s="381"/>
      <c r="AK105" s="381"/>
      <c r="AL105" s="381"/>
    </row>
    <row r="106" spans="1:38" ht="12.75">
      <c r="A106" s="446" t="s">
        <v>138</v>
      </c>
      <c r="B106" s="2"/>
      <c r="C106" s="140"/>
      <c r="D106" s="2"/>
      <c r="E106" s="2"/>
      <c r="F106" s="2"/>
      <c r="G106" s="2"/>
      <c r="H106" s="305"/>
      <c r="I106" s="670"/>
      <c r="J106" s="670"/>
      <c r="K106" s="673"/>
      <c r="L106" s="441"/>
      <c r="M106" s="541"/>
      <c r="N106" s="648"/>
      <c r="O106" s="389"/>
      <c r="P106" s="389"/>
      <c r="Q106" s="389"/>
      <c r="R106" s="389"/>
      <c r="S106" s="389"/>
      <c r="T106" s="389"/>
      <c r="U106" s="389"/>
      <c r="V106" s="389"/>
      <c r="W106" s="389"/>
      <c r="X106" s="389"/>
      <c r="Y106" s="382"/>
      <c r="Z106" s="381"/>
      <c r="AA106" s="381"/>
      <c r="AB106" s="381"/>
      <c r="AC106" s="381"/>
      <c r="AD106" s="381"/>
      <c r="AE106" s="381"/>
      <c r="AF106" s="381"/>
      <c r="AG106" s="381"/>
      <c r="AH106" s="381"/>
      <c r="AI106" s="381"/>
      <c r="AJ106" s="381"/>
      <c r="AK106" s="381"/>
      <c r="AL106" s="381"/>
    </row>
    <row r="107" spans="1:38" ht="12.75">
      <c r="A107" s="69" t="s">
        <v>124</v>
      </c>
      <c r="B107" s="70"/>
      <c r="C107" s="132"/>
      <c r="D107" s="71">
        <v>2000</v>
      </c>
      <c r="E107" s="71">
        <v>2001</v>
      </c>
      <c r="F107" s="71">
        <v>2002</v>
      </c>
      <c r="G107" s="71">
        <v>2003</v>
      </c>
      <c r="H107" s="71">
        <v>2004</v>
      </c>
      <c r="I107" s="71">
        <v>2005</v>
      </c>
      <c r="J107" s="71">
        <v>2006</v>
      </c>
      <c r="K107" s="676">
        <v>2007</v>
      </c>
      <c r="L107" s="442"/>
      <c r="M107" s="541"/>
      <c r="N107" s="648"/>
      <c r="O107" s="389"/>
      <c r="P107" s="389"/>
      <c r="Q107" s="389"/>
      <c r="R107" s="389"/>
      <c r="S107" s="389"/>
      <c r="T107" s="389"/>
      <c r="U107" s="389"/>
      <c r="V107" s="389"/>
      <c r="W107" s="389"/>
      <c r="X107" s="389"/>
      <c r="Y107" s="382"/>
      <c r="Z107" s="381"/>
      <c r="AA107" s="381"/>
      <c r="AB107" s="381"/>
      <c r="AC107" s="381"/>
      <c r="AD107" s="381"/>
      <c r="AE107" s="381"/>
      <c r="AF107" s="381"/>
      <c r="AG107" s="381"/>
      <c r="AH107" s="381"/>
      <c r="AI107" s="381"/>
      <c r="AJ107" s="381"/>
      <c r="AK107" s="381"/>
      <c r="AL107" s="381"/>
    </row>
    <row r="108" spans="1:38" ht="18.75" customHeight="1">
      <c r="A108" s="93">
        <v>1</v>
      </c>
      <c r="B108" s="99" t="s">
        <v>107</v>
      </c>
      <c r="C108" s="139"/>
      <c r="D108" s="166">
        <f aca="true" t="shared" si="17" ref="D108:J108">+IF(D102&gt;0,D103/D102,"-")</f>
        <v>0.6268853791072063</v>
      </c>
      <c r="E108" s="166">
        <f t="shared" si="17"/>
        <v>0.6203665195763366</v>
      </c>
      <c r="F108" s="166">
        <f t="shared" si="17"/>
        <v>0.6437343974013214</v>
      </c>
      <c r="G108" s="166">
        <f t="shared" si="17"/>
        <v>0.5658330134006107</v>
      </c>
      <c r="H108" s="166">
        <f t="shared" si="17"/>
        <v>0.5567824461629771</v>
      </c>
      <c r="I108" s="166">
        <f t="shared" si="17"/>
        <v>0.6287501066197282</v>
      </c>
      <c r="J108" s="166">
        <f t="shared" si="17"/>
        <v>0.6120724612817193</v>
      </c>
      <c r="K108" s="667" t="s">
        <v>143</v>
      </c>
      <c r="L108" s="439"/>
      <c r="M108" s="541"/>
      <c r="N108" s="648"/>
      <c r="O108" s="389"/>
      <c r="P108" s="389"/>
      <c r="Q108" s="389"/>
      <c r="R108" s="389"/>
      <c r="S108" s="389"/>
      <c r="T108" s="389"/>
      <c r="U108" s="389"/>
      <c r="V108" s="389"/>
      <c r="W108" s="389"/>
      <c r="X108" s="389"/>
      <c r="Y108" s="382"/>
      <c r="Z108" s="381"/>
      <c r="AA108" s="381"/>
      <c r="AB108" s="381"/>
      <c r="AC108" s="381"/>
      <c r="AD108" s="381"/>
      <c r="AE108" s="381"/>
      <c r="AF108" s="381"/>
      <c r="AG108" s="381"/>
      <c r="AH108" s="381"/>
      <c r="AI108" s="381"/>
      <c r="AJ108" s="381"/>
      <c r="AK108" s="381"/>
      <c r="AL108" s="381"/>
    </row>
    <row r="109" spans="1:38" ht="21.75" customHeight="1">
      <c r="A109" s="95">
        <v>2</v>
      </c>
      <c r="B109" s="100" t="s">
        <v>108</v>
      </c>
      <c r="C109" s="55"/>
      <c r="D109" s="173">
        <f aca="true" t="shared" si="18" ref="D109:J109">+IF(D94&gt;0,D95/D94,"-")</f>
        <v>0.5857753676087183</v>
      </c>
      <c r="E109" s="173">
        <f t="shared" si="18"/>
        <v>0.5765133581332431</v>
      </c>
      <c r="F109" s="173">
        <f t="shared" si="18"/>
        <v>0.5674474655419146</v>
      </c>
      <c r="G109" s="173">
        <f t="shared" si="18"/>
        <v>0.719232373800584</v>
      </c>
      <c r="H109" s="173">
        <f t="shared" si="18"/>
        <v>0.687778721596942</v>
      </c>
      <c r="I109" s="173">
        <f t="shared" si="18"/>
        <v>0.609700075091656</v>
      </c>
      <c r="J109" s="173">
        <f t="shared" si="18"/>
        <v>0.5383579514371081</v>
      </c>
      <c r="K109" s="675" t="s">
        <v>143</v>
      </c>
      <c r="L109" s="444"/>
      <c r="M109" s="541"/>
      <c r="N109" s="648"/>
      <c r="O109" s="389"/>
      <c r="P109" s="389"/>
      <c r="Q109" s="389"/>
      <c r="R109" s="389"/>
      <c r="S109" s="389"/>
      <c r="T109" s="389"/>
      <c r="U109" s="389"/>
      <c r="V109" s="389"/>
      <c r="W109" s="389"/>
      <c r="X109" s="389"/>
      <c r="Y109" s="382"/>
      <c r="Z109" s="381"/>
      <c r="AA109" s="381"/>
      <c r="AB109" s="381"/>
      <c r="AC109" s="381"/>
      <c r="AD109" s="381"/>
      <c r="AE109" s="381"/>
      <c r="AF109" s="381"/>
      <c r="AG109" s="381"/>
      <c r="AH109" s="381"/>
      <c r="AI109" s="381"/>
      <c r="AJ109" s="381"/>
      <c r="AK109" s="381"/>
      <c r="AL109" s="381"/>
    </row>
    <row r="110" spans="1:38" ht="29.25" customHeight="1">
      <c r="A110" s="97">
        <v>3</v>
      </c>
      <c r="B110" s="127" t="s">
        <v>109</v>
      </c>
      <c r="C110" s="68"/>
      <c r="D110" s="167">
        <f aca="true" t="shared" si="19" ref="D110:J110">+IF(D98&gt;0,D99/D98,"-")</f>
        <v>0.6292370100817276</v>
      </c>
      <c r="E110" s="167">
        <f t="shared" si="19"/>
        <v>0.6233592393217131</v>
      </c>
      <c r="F110" s="167">
        <f t="shared" si="19"/>
        <v>0.6491737778517687</v>
      </c>
      <c r="G110" s="167">
        <f t="shared" si="19"/>
        <v>0.5530920665092541</v>
      </c>
      <c r="H110" s="167">
        <f t="shared" si="19"/>
        <v>0.5448588466110622</v>
      </c>
      <c r="I110" s="167">
        <f t="shared" si="19"/>
        <v>0.6305830751380229</v>
      </c>
      <c r="J110" s="167">
        <f t="shared" si="19"/>
        <v>0.6195999226488472</v>
      </c>
      <c r="K110" s="675" t="s">
        <v>143</v>
      </c>
      <c r="L110" s="444"/>
      <c r="M110" s="541"/>
      <c r="N110" s="648"/>
      <c r="O110" s="389"/>
      <c r="P110" s="389"/>
      <c r="Q110" s="389"/>
      <c r="R110" s="389"/>
      <c r="S110" s="389"/>
      <c r="T110" s="389"/>
      <c r="U110" s="389"/>
      <c r="V110" s="389"/>
      <c r="W110" s="389"/>
      <c r="X110" s="389"/>
      <c r="Y110" s="382"/>
      <c r="Z110" s="381"/>
      <c r="AA110" s="381"/>
      <c r="AB110" s="381"/>
      <c r="AC110" s="381"/>
      <c r="AD110" s="381"/>
      <c r="AE110" s="381"/>
      <c r="AF110" s="381"/>
      <c r="AG110" s="381"/>
      <c r="AH110" s="381"/>
      <c r="AI110" s="381"/>
      <c r="AJ110" s="381"/>
      <c r="AK110" s="381"/>
      <c r="AL110" s="381"/>
    </row>
    <row r="111" spans="1:38" ht="12.75">
      <c r="A111" s="447" t="s">
        <v>138</v>
      </c>
      <c r="B111" s="448"/>
      <c r="C111" s="449"/>
      <c r="D111" s="450"/>
      <c r="E111" s="450"/>
      <c r="F111" s="450"/>
      <c r="G111" s="450"/>
      <c r="H111" s="560"/>
      <c r="I111" s="565"/>
      <c r="J111" s="565"/>
      <c r="K111" s="674"/>
      <c r="L111" s="457"/>
      <c r="M111" s="541"/>
      <c r="N111" s="648"/>
      <c r="O111" s="389"/>
      <c r="P111" s="389"/>
      <c r="Q111" s="389"/>
      <c r="R111" s="389"/>
      <c r="S111" s="389"/>
      <c r="T111" s="389"/>
      <c r="U111" s="389"/>
      <c r="V111" s="389"/>
      <c r="W111" s="389"/>
      <c r="X111" s="389"/>
      <c r="Y111" s="382"/>
      <c r="Z111" s="381"/>
      <c r="AA111" s="381"/>
      <c r="AB111" s="381"/>
      <c r="AC111" s="381"/>
      <c r="AD111" s="381"/>
      <c r="AE111" s="381"/>
      <c r="AF111" s="381"/>
      <c r="AG111" s="381"/>
      <c r="AH111" s="381"/>
      <c r="AI111" s="381"/>
      <c r="AJ111" s="381"/>
      <c r="AK111" s="381"/>
      <c r="AL111" s="381"/>
    </row>
    <row r="112" spans="1:38" ht="12.75">
      <c r="A112" s="61" t="s">
        <v>92</v>
      </c>
      <c r="B112" s="58"/>
      <c r="C112" s="59"/>
      <c r="D112" s="59"/>
      <c r="E112" s="59"/>
      <c r="F112" s="59"/>
      <c r="G112" s="59"/>
      <c r="H112" s="59"/>
      <c r="I112" s="59"/>
      <c r="J112" s="59"/>
      <c r="K112" s="437"/>
      <c r="L112" s="438"/>
      <c r="M112" s="541"/>
      <c r="N112" s="648"/>
      <c r="O112" s="389"/>
      <c r="P112" s="389"/>
      <c r="Q112" s="389"/>
      <c r="R112" s="389"/>
      <c r="S112" s="389"/>
      <c r="T112" s="389"/>
      <c r="U112" s="389"/>
      <c r="V112" s="389"/>
      <c r="W112" s="389"/>
      <c r="X112" s="389"/>
      <c r="Y112" s="382"/>
      <c r="Z112" s="381"/>
      <c r="AA112" s="381"/>
      <c r="AB112" s="381"/>
      <c r="AC112" s="381"/>
      <c r="AD112" s="381"/>
      <c r="AE112" s="381"/>
      <c r="AF112" s="381"/>
      <c r="AG112" s="381"/>
      <c r="AH112" s="381"/>
      <c r="AI112" s="381"/>
      <c r="AJ112" s="381"/>
      <c r="AK112" s="381"/>
      <c r="AL112" s="381"/>
    </row>
    <row r="113" spans="1:38" ht="12.75">
      <c r="A113" s="62" t="s">
        <v>93</v>
      </c>
      <c r="B113" s="63" t="s">
        <v>94</v>
      </c>
      <c r="C113" s="64"/>
      <c r="D113" s="64"/>
      <c r="E113" s="64"/>
      <c r="F113" s="64"/>
      <c r="G113" s="64"/>
      <c r="H113" s="64"/>
      <c r="I113" s="64"/>
      <c r="J113" s="64"/>
      <c r="K113" s="437"/>
      <c r="L113" s="438"/>
      <c r="M113" s="541"/>
      <c r="N113" s="648"/>
      <c r="O113" s="389"/>
      <c r="P113" s="389"/>
      <c r="Q113" s="389"/>
      <c r="R113" s="389"/>
      <c r="S113" s="389"/>
      <c r="T113" s="389"/>
      <c r="U113" s="389"/>
      <c r="V113" s="389"/>
      <c r="W113" s="389"/>
      <c r="X113" s="389"/>
      <c r="Y113" s="382"/>
      <c r="Z113" s="381"/>
      <c r="AA113" s="381"/>
      <c r="AB113" s="381"/>
      <c r="AC113" s="381"/>
      <c r="AD113" s="381"/>
      <c r="AE113" s="381"/>
      <c r="AF113" s="381"/>
      <c r="AG113" s="381"/>
      <c r="AH113" s="381"/>
      <c r="AI113" s="381"/>
      <c r="AJ113" s="381"/>
      <c r="AK113" s="381"/>
      <c r="AL113" s="381"/>
    </row>
    <row r="114" spans="1:38" ht="23.25" customHeight="1">
      <c r="A114" s="296">
        <v>1</v>
      </c>
      <c r="B114" s="730" t="s">
        <v>144</v>
      </c>
      <c r="C114" s="731"/>
      <c r="D114" s="731"/>
      <c r="E114" s="731"/>
      <c r="F114" s="731"/>
      <c r="G114" s="731"/>
      <c r="H114" s="731"/>
      <c r="I114" s="566"/>
      <c r="J114" s="566"/>
      <c r="K114" s="561"/>
      <c r="L114" s="458"/>
      <c r="M114" s="541"/>
      <c r="N114" s="648"/>
      <c r="O114" s="389"/>
      <c r="P114" s="389"/>
      <c r="Q114" s="389"/>
      <c r="R114" s="389"/>
      <c r="S114" s="389"/>
      <c r="T114" s="389"/>
      <c r="U114" s="389"/>
      <c r="V114" s="389"/>
      <c r="W114" s="389"/>
      <c r="X114" s="389"/>
      <c r="Y114" s="382"/>
      <c r="Z114" s="381"/>
      <c r="AA114" s="381"/>
      <c r="AB114" s="381"/>
      <c r="AC114" s="381"/>
      <c r="AD114" s="381"/>
      <c r="AE114" s="381"/>
      <c r="AF114" s="381"/>
      <c r="AG114" s="381"/>
      <c r="AH114" s="381"/>
      <c r="AI114" s="381"/>
      <c r="AJ114" s="381"/>
      <c r="AK114" s="381"/>
      <c r="AL114" s="381"/>
    </row>
    <row r="115" spans="1:38" ht="12.75" customHeight="1">
      <c r="A115" s="303">
        <v>2</v>
      </c>
      <c r="B115" s="748" t="s">
        <v>145</v>
      </c>
      <c r="C115" s="749"/>
      <c r="D115" s="749"/>
      <c r="E115" s="749"/>
      <c r="F115" s="749"/>
      <c r="G115" s="749"/>
      <c r="H115" s="749"/>
      <c r="I115" s="566"/>
      <c r="J115" s="566"/>
      <c r="K115" s="561"/>
      <c r="L115" s="458"/>
      <c r="M115" s="541"/>
      <c r="N115" s="648"/>
      <c r="O115" s="389"/>
      <c r="P115" s="389"/>
      <c r="Q115" s="389"/>
      <c r="R115" s="389"/>
      <c r="S115" s="389"/>
      <c r="T115" s="389"/>
      <c r="U115" s="389"/>
      <c r="V115" s="389"/>
      <c r="W115" s="389"/>
      <c r="X115" s="389"/>
      <c r="Y115" s="382"/>
      <c r="Z115" s="381"/>
      <c r="AA115" s="381"/>
      <c r="AB115" s="381"/>
      <c r="AC115" s="381"/>
      <c r="AD115" s="381"/>
      <c r="AE115" s="381"/>
      <c r="AF115" s="381"/>
      <c r="AG115" s="381"/>
      <c r="AH115" s="381"/>
      <c r="AI115" s="381"/>
      <c r="AJ115" s="381"/>
      <c r="AK115" s="381"/>
      <c r="AL115" s="381"/>
    </row>
    <row r="116" spans="1:38" ht="12.75">
      <c r="A116" s="54"/>
      <c r="B116" s="736"/>
      <c r="C116" s="737"/>
      <c r="D116" s="737"/>
      <c r="E116" s="737"/>
      <c r="F116" s="737"/>
      <c r="G116" s="737"/>
      <c r="H116" s="737"/>
      <c r="I116" s="567"/>
      <c r="J116" s="567"/>
      <c r="K116" s="562"/>
      <c r="L116" s="459"/>
      <c r="M116" s="541"/>
      <c r="N116" s="648"/>
      <c r="O116" s="389"/>
      <c r="P116" s="389"/>
      <c r="Q116" s="389"/>
      <c r="R116" s="389"/>
      <c r="S116" s="389"/>
      <c r="T116" s="389"/>
      <c r="U116" s="389"/>
      <c r="V116" s="389"/>
      <c r="W116" s="389"/>
      <c r="X116" s="389"/>
      <c r="Y116" s="382"/>
      <c r="Z116" s="381"/>
      <c r="AA116" s="381"/>
      <c r="AB116" s="381"/>
      <c r="AC116" s="381"/>
      <c r="AD116" s="381"/>
      <c r="AE116" s="381"/>
      <c r="AF116" s="381"/>
      <c r="AG116" s="381"/>
      <c r="AH116" s="381"/>
      <c r="AI116" s="381"/>
      <c r="AJ116" s="381"/>
      <c r="AK116" s="381"/>
      <c r="AL116" s="381"/>
    </row>
    <row r="117" spans="1:38" ht="12.75">
      <c r="A117" s="56"/>
      <c r="B117" s="738"/>
      <c r="C117" s="739"/>
      <c r="D117" s="739"/>
      <c r="E117" s="739"/>
      <c r="F117" s="739"/>
      <c r="G117" s="739"/>
      <c r="H117" s="739"/>
      <c r="I117" s="567"/>
      <c r="J117" s="567"/>
      <c r="K117" s="562"/>
      <c r="L117" s="459"/>
      <c r="M117" s="541"/>
      <c r="N117" s="648"/>
      <c r="O117" s="389"/>
      <c r="P117" s="389"/>
      <c r="Q117" s="389"/>
      <c r="R117" s="389"/>
      <c r="S117" s="389"/>
      <c r="T117" s="389"/>
      <c r="U117" s="389"/>
      <c r="V117" s="389"/>
      <c r="W117" s="389"/>
      <c r="X117" s="389"/>
      <c r="Y117" s="382"/>
      <c r="Z117" s="381"/>
      <c r="AA117" s="381"/>
      <c r="AB117" s="381"/>
      <c r="AC117" s="381"/>
      <c r="AD117" s="381"/>
      <c r="AE117" s="381"/>
      <c r="AF117" s="381"/>
      <c r="AG117" s="381"/>
      <c r="AH117" s="381"/>
      <c r="AI117" s="381"/>
      <c r="AJ117" s="381"/>
      <c r="AK117" s="381"/>
      <c r="AL117" s="381"/>
    </row>
    <row r="118" spans="1:38" ht="12.75">
      <c r="A118" s="452"/>
      <c r="B118" s="453"/>
      <c r="C118" s="453"/>
      <c r="D118" s="453"/>
      <c r="E118" s="453"/>
      <c r="F118" s="453"/>
      <c r="G118" s="453"/>
      <c r="H118" s="453"/>
      <c r="I118" s="564"/>
      <c r="J118" s="564"/>
      <c r="K118" s="443"/>
      <c r="L118" s="443"/>
      <c r="M118" s="541"/>
      <c r="N118" s="648"/>
      <c r="O118" s="389"/>
      <c r="P118" s="389"/>
      <c r="Q118" s="389"/>
      <c r="R118" s="389"/>
      <c r="S118" s="389"/>
      <c r="T118" s="389"/>
      <c r="U118" s="389"/>
      <c r="V118" s="389"/>
      <c r="W118" s="389"/>
      <c r="X118" s="389"/>
      <c r="Y118" s="382"/>
      <c r="Z118" s="381"/>
      <c r="AA118" s="381"/>
      <c r="AB118" s="381"/>
      <c r="AC118" s="381"/>
      <c r="AD118" s="381"/>
      <c r="AE118" s="381"/>
      <c r="AF118" s="381"/>
      <c r="AG118" s="381"/>
      <c r="AH118" s="381"/>
      <c r="AI118" s="381"/>
      <c r="AJ118" s="381"/>
      <c r="AK118" s="381"/>
      <c r="AL118" s="381"/>
    </row>
    <row r="119" spans="1:38" ht="12.75">
      <c r="A119" s="434"/>
      <c r="B119" s="435"/>
      <c r="C119" s="436"/>
      <c r="D119" s="435"/>
      <c r="E119" s="435"/>
      <c r="F119" s="435"/>
      <c r="G119" s="435"/>
      <c r="H119" s="389"/>
      <c r="I119" s="389"/>
      <c r="J119" s="389"/>
      <c r="K119" s="389"/>
      <c r="L119" s="389"/>
      <c r="M119" s="541"/>
      <c r="N119" s="648"/>
      <c r="O119" s="389"/>
      <c r="P119" s="389"/>
      <c r="Q119" s="389"/>
      <c r="R119" s="389"/>
      <c r="S119" s="389"/>
      <c r="T119" s="389"/>
      <c r="U119" s="389"/>
      <c r="V119" s="389"/>
      <c r="W119" s="389"/>
      <c r="X119" s="389"/>
      <c r="Y119" s="382"/>
      <c r="Z119" s="381"/>
      <c r="AA119" s="381"/>
      <c r="AB119" s="381"/>
      <c r="AC119" s="381"/>
      <c r="AD119" s="381"/>
      <c r="AE119" s="381"/>
      <c r="AF119" s="381"/>
      <c r="AG119" s="381"/>
      <c r="AH119" s="381"/>
      <c r="AI119" s="381"/>
      <c r="AJ119" s="381"/>
      <c r="AK119" s="381"/>
      <c r="AL119" s="381"/>
    </row>
    <row r="120" spans="1:38" ht="12.75">
      <c r="A120" s="434"/>
      <c r="B120" s="435"/>
      <c r="C120" s="436"/>
      <c r="D120" s="435"/>
      <c r="E120" s="435"/>
      <c r="F120" s="435"/>
      <c r="G120" s="435"/>
      <c r="H120" s="389"/>
      <c r="I120" s="389"/>
      <c r="J120" s="389"/>
      <c r="K120" s="389"/>
      <c r="L120" s="389"/>
      <c r="M120" s="542"/>
      <c r="N120" s="648"/>
      <c r="O120" s="389"/>
      <c r="P120" s="389"/>
      <c r="Q120" s="389"/>
      <c r="R120" s="389"/>
      <c r="S120" s="389"/>
      <c r="T120" s="389"/>
      <c r="U120" s="389"/>
      <c r="V120" s="389"/>
      <c r="W120" s="389"/>
      <c r="X120" s="389"/>
      <c r="Y120" s="382"/>
      <c r="Z120" s="381"/>
      <c r="AA120" s="381"/>
      <c r="AB120" s="381"/>
      <c r="AC120" s="381"/>
      <c r="AD120" s="381"/>
      <c r="AE120" s="381"/>
      <c r="AF120" s="381"/>
      <c r="AG120" s="381"/>
      <c r="AH120" s="381"/>
      <c r="AI120" s="381"/>
      <c r="AJ120" s="381"/>
      <c r="AK120" s="381"/>
      <c r="AL120" s="381"/>
    </row>
    <row r="121" spans="1:38" ht="12.75">
      <c r="A121" s="434"/>
      <c r="B121" s="435"/>
      <c r="C121" s="436"/>
      <c r="D121" s="435"/>
      <c r="E121" s="435"/>
      <c r="F121" s="435"/>
      <c r="G121" s="435"/>
      <c r="H121" s="389"/>
      <c r="I121" s="389"/>
      <c r="J121" s="389"/>
      <c r="K121" s="389"/>
      <c r="L121" s="389"/>
      <c r="M121" s="542"/>
      <c r="N121" s="648"/>
      <c r="O121" s="389"/>
      <c r="P121" s="389"/>
      <c r="Q121" s="389"/>
      <c r="R121" s="389"/>
      <c r="S121" s="389"/>
      <c r="T121" s="389"/>
      <c r="U121" s="389"/>
      <c r="V121" s="389"/>
      <c r="W121" s="389"/>
      <c r="X121" s="389"/>
      <c r="Y121" s="382"/>
      <c r="Z121" s="381"/>
      <c r="AA121" s="381"/>
      <c r="AB121" s="381"/>
      <c r="AC121" s="381"/>
      <c r="AD121" s="381"/>
      <c r="AE121" s="381"/>
      <c r="AF121" s="381"/>
      <c r="AG121" s="381"/>
      <c r="AH121" s="381"/>
      <c r="AI121" s="381"/>
      <c r="AJ121" s="381"/>
      <c r="AK121" s="381"/>
      <c r="AL121" s="381"/>
    </row>
    <row r="122" spans="1:38" ht="12.75">
      <c r="A122" s="434"/>
      <c r="B122" s="435"/>
      <c r="C122" s="436"/>
      <c r="D122" s="435"/>
      <c r="E122" s="435"/>
      <c r="F122" s="435"/>
      <c r="G122" s="435"/>
      <c r="H122" s="389"/>
      <c r="I122" s="389"/>
      <c r="J122" s="389"/>
      <c r="K122" s="389"/>
      <c r="L122" s="389"/>
      <c r="M122" s="542"/>
      <c r="N122" s="648"/>
      <c r="O122" s="389"/>
      <c r="P122" s="389"/>
      <c r="Q122" s="389"/>
      <c r="R122" s="389"/>
      <c r="S122" s="389"/>
      <c r="T122" s="389"/>
      <c r="U122" s="389"/>
      <c r="V122" s="389"/>
      <c r="W122" s="389"/>
      <c r="X122" s="389"/>
      <c r="Y122" s="382"/>
      <c r="Z122" s="381"/>
      <c r="AA122" s="381"/>
      <c r="AB122" s="381"/>
      <c r="AC122" s="381"/>
      <c r="AD122" s="381"/>
      <c r="AE122" s="381"/>
      <c r="AF122" s="381"/>
      <c r="AG122" s="381"/>
      <c r="AH122" s="381"/>
      <c r="AI122" s="381"/>
      <c r="AJ122" s="381"/>
      <c r="AK122" s="381"/>
      <c r="AL122" s="381"/>
    </row>
    <row r="123" spans="1:38" ht="12.75">
      <c r="A123" s="434"/>
      <c r="B123" s="435"/>
      <c r="C123" s="436"/>
      <c r="D123" s="435"/>
      <c r="E123" s="435"/>
      <c r="F123" s="435"/>
      <c r="G123" s="435"/>
      <c r="H123" s="389"/>
      <c r="I123" s="389"/>
      <c r="J123" s="389"/>
      <c r="K123" s="389"/>
      <c r="L123" s="389"/>
      <c r="M123" s="542"/>
      <c r="N123" s="648"/>
      <c r="O123" s="389"/>
      <c r="P123" s="389"/>
      <c r="Q123" s="389"/>
      <c r="R123" s="389"/>
      <c r="S123" s="389"/>
      <c r="T123" s="389"/>
      <c r="U123" s="389"/>
      <c r="V123" s="389"/>
      <c r="W123" s="389"/>
      <c r="X123" s="389"/>
      <c r="Y123" s="382"/>
      <c r="Z123" s="381"/>
      <c r="AA123" s="381"/>
      <c r="AB123" s="381"/>
      <c r="AC123" s="381"/>
      <c r="AD123" s="381"/>
      <c r="AE123" s="381"/>
      <c r="AF123" s="381"/>
      <c r="AG123" s="381"/>
      <c r="AH123" s="381"/>
      <c r="AI123" s="381"/>
      <c r="AJ123" s="381"/>
      <c r="AK123" s="381"/>
      <c r="AL123" s="381"/>
    </row>
    <row r="124" spans="1:38" ht="12.75">
      <c r="A124" s="434"/>
      <c r="B124" s="435"/>
      <c r="C124" s="436"/>
      <c r="D124" s="435"/>
      <c r="E124" s="435"/>
      <c r="F124" s="435"/>
      <c r="G124" s="435"/>
      <c r="H124" s="389"/>
      <c r="I124" s="389"/>
      <c r="J124" s="389"/>
      <c r="K124" s="389"/>
      <c r="L124" s="389"/>
      <c r="M124" s="542"/>
      <c r="N124" s="648"/>
      <c r="O124" s="389"/>
      <c r="P124" s="389"/>
      <c r="Q124" s="389"/>
      <c r="R124" s="389"/>
      <c r="S124" s="389"/>
      <c r="T124" s="389"/>
      <c r="U124" s="389"/>
      <c r="V124" s="389"/>
      <c r="W124" s="389"/>
      <c r="X124" s="389"/>
      <c r="Y124" s="382"/>
      <c r="Z124" s="381"/>
      <c r="AA124" s="381"/>
      <c r="AB124" s="381"/>
      <c r="AC124" s="381"/>
      <c r="AD124" s="381"/>
      <c r="AE124" s="381"/>
      <c r="AF124" s="381"/>
      <c r="AG124" s="381"/>
      <c r="AH124" s="381"/>
      <c r="AI124" s="381"/>
      <c r="AJ124" s="381"/>
      <c r="AK124" s="381"/>
      <c r="AL124" s="381"/>
    </row>
    <row r="125" spans="1:38" ht="12.75">
      <c r="A125" s="434"/>
      <c r="B125" s="435"/>
      <c r="C125" s="436"/>
      <c r="D125" s="435"/>
      <c r="E125" s="435"/>
      <c r="F125" s="435"/>
      <c r="G125" s="435"/>
      <c r="H125" s="389"/>
      <c r="I125" s="389"/>
      <c r="J125" s="389"/>
      <c r="K125" s="389"/>
      <c r="L125" s="389"/>
      <c r="M125" s="542"/>
      <c r="N125" s="648"/>
      <c r="O125" s="389"/>
      <c r="P125" s="389"/>
      <c r="Q125" s="389"/>
      <c r="R125" s="389"/>
      <c r="S125" s="389"/>
      <c r="T125" s="389"/>
      <c r="U125" s="389"/>
      <c r="V125" s="389"/>
      <c r="W125" s="389"/>
      <c r="X125" s="389"/>
      <c r="Y125" s="382"/>
      <c r="Z125" s="381"/>
      <c r="AA125" s="381"/>
      <c r="AB125" s="381"/>
      <c r="AC125" s="381"/>
      <c r="AD125" s="381"/>
      <c r="AE125" s="381"/>
      <c r="AF125" s="381"/>
      <c r="AG125" s="381"/>
      <c r="AH125" s="381"/>
      <c r="AI125" s="381"/>
      <c r="AJ125" s="381"/>
      <c r="AK125" s="381"/>
      <c r="AL125" s="381"/>
    </row>
    <row r="126" spans="1:38" ht="12.75">
      <c r="A126" s="434"/>
      <c r="B126" s="435"/>
      <c r="C126" s="436"/>
      <c r="D126" s="435"/>
      <c r="E126" s="435"/>
      <c r="F126" s="435"/>
      <c r="G126" s="435"/>
      <c r="H126" s="389"/>
      <c r="I126" s="389"/>
      <c r="J126" s="389"/>
      <c r="K126" s="389"/>
      <c r="L126" s="389"/>
      <c r="M126" s="542"/>
      <c r="N126" s="648"/>
      <c r="O126" s="389"/>
      <c r="P126" s="389"/>
      <c r="Q126" s="389"/>
      <c r="R126" s="389"/>
      <c r="S126" s="389"/>
      <c r="T126" s="389"/>
      <c r="U126" s="389"/>
      <c r="V126" s="389"/>
      <c r="W126" s="389"/>
      <c r="X126" s="389"/>
      <c r="Y126" s="382"/>
      <c r="Z126" s="381"/>
      <c r="AA126" s="381"/>
      <c r="AB126" s="381"/>
      <c r="AC126" s="381"/>
      <c r="AD126" s="381"/>
      <c r="AE126" s="381"/>
      <c r="AF126" s="381"/>
      <c r="AG126" s="381"/>
      <c r="AH126" s="381"/>
      <c r="AI126" s="381"/>
      <c r="AJ126" s="381"/>
      <c r="AK126" s="381"/>
      <c r="AL126" s="381"/>
    </row>
    <row r="127" spans="1:38" ht="12.75">
      <c r="A127" s="434"/>
      <c r="B127" s="435"/>
      <c r="C127" s="436"/>
      <c r="D127" s="435"/>
      <c r="E127" s="435"/>
      <c r="F127" s="435"/>
      <c r="G127" s="435"/>
      <c r="H127" s="389"/>
      <c r="I127" s="389"/>
      <c r="J127" s="389"/>
      <c r="K127" s="389"/>
      <c r="L127" s="389"/>
      <c r="M127" s="542"/>
      <c r="N127" s="648"/>
      <c r="O127" s="389"/>
      <c r="P127" s="389"/>
      <c r="Q127" s="389"/>
      <c r="R127" s="389"/>
      <c r="S127" s="389"/>
      <c r="T127" s="389"/>
      <c r="U127" s="389"/>
      <c r="V127" s="389"/>
      <c r="W127" s="389"/>
      <c r="X127" s="389"/>
      <c r="Y127" s="382"/>
      <c r="Z127" s="381"/>
      <c r="AA127" s="381"/>
      <c r="AB127" s="381"/>
      <c r="AC127" s="381"/>
      <c r="AD127" s="381"/>
      <c r="AE127" s="381"/>
      <c r="AF127" s="381"/>
      <c r="AG127" s="381"/>
      <c r="AH127" s="381"/>
      <c r="AI127" s="381"/>
      <c r="AJ127" s="381"/>
      <c r="AK127" s="381"/>
      <c r="AL127" s="381"/>
    </row>
    <row r="128" spans="1:38" ht="0.75" customHeight="1">
      <c r="A128" s="434"/>
      <c r="B128" s="435"/>
      <c r="C128" s="436"/>
      <c r="D128" s="435"/>
      <c r="E128" s="435"/>
      <c r="F128" s="435"/>
      <c r="G128" s="435"/>
      <c r="H128" s="389"/>
      <c r="I128" s="389"/>
      <c r="J128" s="389"/>
      <c r="K128" s="389"/>
      <c r="L128" s="389"/>
      <c r="M128" s="542"/>
      <c r="N128" s="648"/>
      <c r="O128" s="389"/>
      <c r="P128" s="389"/>
      <c r="Q128" s="389"/>
      <c r="R128" s="389"/>
      <c r="S128" s="389"/>
      <c r="T128" s="389"/>
      <c r="U128" s="389"/>
      <c r="V128" s="389"/>
      <c r="W128" s="389"/>
      <c r="X128" s="389"/>
      <c r="Y128" s="382"/>
      <c r="Z128" s="381"/>
      <c r="AA128" s="381"/>
      <c r="AB128" s="381"/>
      <c r="AC128" s="381"/>
      <c r="AD128" s="381"/>
      <c r="AE128" s="381"/>
      <c r="AF128" s="381"/>
      <c r="AG128" s="381"/>
      <c r="AH128" s="381"/>
      <c r="AI128" s="381"/>
      <c r="AJ128" s="381"/>
      <c r="AK128" s="381"/>
      <c r="AL128" s="381"/>
    </row>
    <row r="129" spans="1:38" ht="12.75">
      <c r="A129" s="434"/>
      <c r="B129" s="435"/>
      <c r="C129" s="436"/>
      <c r="D129" s="435"/>
      <c r="E129" s="435"/>
      <c r="F129" s="435"/>
      <c r="G129" s="435"/>
      <c r="H129" s="389"/>
      <c r="I129" s="389"/>
      <c r="J129" s="389"/>
      <c r="K129" s="389"/>
      <c r="L129" s="389"/>
      <c r="M129" s="542"/>
      <c r="N129" s="648"/>
      <c r="O129" s="389"/>
      <c r="P129" s="389"/>
      <c r="Q129" s="389"/>
      <c r="R129" s="389"/>
      <c r="S129" s="389"/>
      <c r="T129" s="389"/>
      <c r="U129" s="389"/>
      <c r="V129" s="389"/>
      <c r="W129" s="389"/>
      <c r="X129" s="389"/>
      <c r="Y129" s="382"/>
      <c r="Z129" s="381"/>
      <c r="AA129" s="381"/>
      <c r="AB129" s="381"/>
      <c r="AC129" s="381"/>
      <c r="AD129" s="381"/>
      <c r="AE129" s="381"/>
      <c r="AF129" s="381"/>
      <c r="AG129" s="381"/>
      <c r="AH129" s="381"/>
      <c r="AI129" s="381"/>
      <c r="AJ129" s="381"/>
      <c r="AK129" s="381"/>
      <c r="AL129" s="381"/>
    </row>
    <row r="130" spans="1:38" ht="12.75">
      <c r="A130" s="434"/>
      <c r="B130" s="435"/>
      <c r="C130" s="436"/>
      <c r="D130" s="435"/>
      <c r="E130" s="435"/>
      <c r="F130" s="435"/>
      <c r="G130" s="435"/>
      <c r="H130" s="389"/>
      <c r="I130" s="389"/>
      <c r="J130" s="389"/>
      <c r="K130" s="389"/>
      <c r="L130" s="389"/>
      <c r="M130" s="542"/>
      <c r="N130" s="648"/>
      <c r="O130" s="389"/>
      <c r="P130" s="389"/>
      <c r="Q130" s="389"/>
      <c r="R130" s="389"/>
      <c r="S130" s="389"/>
      <c r="T130" s="389"/>
      <c r="U130" s="389"/>
      <c r="V130" s="389"/>
      <c r="W130" s="389"/>
      <c r="X130" s="389"/>
      <c r="Y130" s="382"/>
      <c r="Z130" s="381"/>
      <c r="AA130" s="381"/>
      <c r="AB130" s="381"/>
      <c r="AC130" s="381"/>
      <c r="AD130" s="381"/>
      <c r="AE130" s="381"/>
      <c r="AF130" s="381"/>
      <c r="AG130" s="381"/>
      <c r="AH130" s="381"/>
      <c r="AI130" s="381"/>
      <c r="AJ130" s="381"/>
      <c r="AK130" s="381"/>
      <c r="AL130" s="381"/>
    </row>
    <row r="131" spans="1:38" ht="12.75">
      <c r="A131" s="454"/>
      <c r="B131" s="455"/>
      <c r="C131" s="428"/>
      <c r="D131" s="456"/>
      <c r="E131" s="456"/>
      <c r="F131" s="456"/>
      <c r="G131" s="456"/>
      <c r="H131" s="456"/>
      <c r="I131" s="456"/>
      <c r="J131" s="456"/>
      <c r="K131" s="456"/>
      <c r="L131" s="456"/>
      <c r="M131" s="579"/>
      <c r="N131" s="690"/>
      <c r="O131" s="389"/>
      <c r="P131" s="389"/>
      <c r="Q131" s="389"/>
      <c r="R131" s="389"/>
      <c r="S131" s="389"/>
      <c r="T131" s="389"/>
      <c r="U131" s="389"/>
      <c r="V131" s="389"/>
      <c r="W131" s="389"/>
      <c r="X131" s="389"/>
      <c r="Y131" s="382"/>
      <c r="Z131" s="381"/>
      <c r="AA131" s="381"/>
      <c r="AB131" s="381"/>
      <c r="AC131" s="381"/>
      <c r="AD131" s="381"/>
      <c r="AE131" s="381"/>
      <c r="AF131" s="381"/>
      <c r="AG131" s="381"/>
      <c r="AH131" s="381"/>
      <c r="AI131" s="381"/>
      <c r="AJ131" s="381"/>
      <c r="AK131" s="381"/>
      <c r="AL131" s="381"/>
    </row>
    <row r="132" spans="1:38" ht="15">
      <c r="A132" s="43" t="s">
        <v>167</v>
      </c>
      <c r="B132" s="44"/>
      <c r="C132" s="45"/>
      <c r="D132" s="45"/>
      <c r="E132" s="45"/>
      <c r="F132" s="45"/>
      <c r="G132" s="45"/>
      <c r="H132" s="45"/>
      <c r="I132" s="45"/>
      <c r="J132" s="45"/>
      <c r="K132" s="45"/>
      <c r="L132" s="621"/>
      <c r="M132" s="622"/>
      <c r="N132" s="691"/>
      <c r="O132" s="389"/>
      <c r="P132" s="389"/>
      <c r="Q132" s="389"/>
      <c r="R132" s="389"/>
      <c r="S132" s="389"/>
      <c r="T132" s="389"/>
      <c r="U132" s="389"/>
      <c r="V132" s="389"/>
      <c r="W132" s="389"/>
      <c r="X132" s="389"/>
      <c r="Y132" s="382"/>
      <c r="Z132" s="381"/>
      <c r="AA132" s="381"/>
      <c r="AB132" s="381"/>
      <c r="AC132" s="381"/>
      <c r="AD132" s="381"/>
      <c r="AE132" s="381"/>
      <c r="AF132" s="381"/>
      <c r="AG132" s="381"/>
      <c r="AH132" s="381"/>
      <c r="AI132" s="381"/>
      <c r="AJ132" s="381"/>
      <c r="AK132" s="381"/>
      <c r="AL132" s="381"/>
    </row>
    <row r="133" spans="1:38" ht="12.75">
      <c r="A133" s="391"/>
      <c r="B133" s="392"/>
      <c r="C133" s="393"/>
      <c r="D133" s="393"/>
      <c r="E133" s="393"/>
      <c r="F133" s="393"/>
      <c r="G133" s="393"/>
      <c r="H133" s="393"/>
      <c r="I133" s="393"/>
      <c r="J133" s="393"/>
      <c r="K133" s="393"/>
      <c r="L133" s="414"/>
      <c r="M133" s="620"/>
      <c r="N133" s="647"/>
      <c r="O133" s="389"/>
      <c r="P133" s="389"/>
      <c r="Q133" s="389"/>
      <c r="R133" s="389"/>
      <c r="S133" s="389"/>
      <c r="T133" s="389"/>
      <c r="U133" s="389"/>
      <c r="V133" s="389"/>
      <c r="W133" s="389"/>
      <c r="X133" s="389"/>
      <c r="Y133" s="382"/>
      <c r="Z133" s="381"/>
      <c r="AA133" s="381"/>
      <c r="AB133" s="381"/>
      <c r="AC133" s="381"/>
      <c r="AD133" s="381"/>
      <c r="AE133" s="381"/>
      <c r="AF133" s="381"/>
      <c r="AG133" s="381"/>
      <c r="AH133" s="381"/>
      <c r="AI133" s="381"/>
      <c r="AJ133" s="381"/>
      <c r="AK133" s="381"/>
      <c r="AL133" s="381"/>
    </row>
    <row r="134" spans="1:38" ht="13.5" thickBot="1">
      <c r="A134" s="17" t="s">
        <v>57</v>
      </c>
      <c r="B134" s="20"/>
      <c r="C134" s="205" t="s">
        <v>88</v>
      </c>
      <c r="D134" s="18">
        <v>1997</v>
      </c>
      <c r="E134" s="18">
        <v>1998</v>
      </c>
      <c r="F134" s="18">
        <v>1999</v>
      </c>
      <c r="G134" s="18">
        <v>2000</v>
      </c>
      <c r="H134" s="291">
        <v>2001</v>
      </c>
      <c r="I134" s="18">
        <v>2002</v>
      </c>
      <c r="J134" s="18">
        <v>2003</v>
      </c>
      <c r="K134" s="291">
        <v>2004</v>
      </c>
      <c r="L134" s="568">
        <v>2005</v>
      </c>
      <c r="M134" s="568">
        <v>2006</v>
      </c>
      <c r="N134" s="677">
        <v>2007</v>
      </c>
      <c r="O134" s="389"/>
      <c r="P134" s="389"/>
      <c r="Q134" s="389"/>
      <c r="R134" s="389"/>
      <c r="S134" s="389"/>
      <c r="T134" s="389"/>
      <c r="U134" s="389"/>
      <c r="V134" s="389"/>
      <c r="W134" s="389"/>
      <c r="X134" s="389"/>
      <c r="Y134" s="382"/>
      <c r="Z134" s="381"/>
      <c r="AA134" s="381"/>
      <c r="AB134" s="381"/>
      <c r="AC134" s="381"/>
      <c r="AD134" s="381"/>
      <c r="AE134" s="381"/>
      <c r="AF134" s="381"/>
      <c r="AG134" s="381"/>
      <c r="AH134" s="381"/>
      <c r="AI134" s="381"/>
      <c r="AJ134" s="381"/>
      <c r="AK134" s="381"/>
      <c r="AL134" s="381"/>
    </row>
    <row r="135" spans="1:38" ht="15">
      <c r="A135" s="26" t="str">
        <f>+ca_1</f>
        <v>A. Private Institutions</v>
      </c>
      <c r="B135" s="52"/>
      <c r="C135" s="181">
        <v>1</v>
      </c>
      <c r="D135" s="158">
        <f>+D136+D137</f>
        <v>4213</v>
      </c>
      <c r="E135" s="158">
        <f aca="true" t="shared" si="20" ref="E135:N135">+E136+E137</f>
        <v>4337</v>
      </c>
      <c r="F135" s="158">
        <f t="shared" si="20"/>
        <v>8971</v>
      </c>
      <c r="G135" s="158">
        <f t="shared" si="20"/>
        <v>12882</v>
      </c>
      <c r="H135" s="307">
        <f t="shared" si="20"/>
        <v>16807</v>
      </c>
      <c r="I135" s="158">
        <f t="shared" si="20"/>
        <v>19273</v>
      </c>
      <c r="J135" s="158">
        <f t="shared" si="20"/>
        <v>20839</v>
      </c>
      <c r="K135" s="403">
        <f t="shared" si="20"/>
        <v>20164</v>
      </c>
      <c r="L135" s="569">
        <f t="shared" si="20"/>
        <v>22307</v>
      </c>
      <c r="M135" s="569">
        <f t="shared" si="20"/>
        <v>24071</v>
      </c>
      <c r="N135" s="569">
        <f t="shared" si="20"/>
        <v>25770</v>
      </c>
      <c r="O135" s="389"/>
      <c r="P135" s="389"/>
      <c r="Q135" s="389"/>
      <c r="R135" s="389"/>
      <c r="S135" s="389"/>
      <c r="T135" s="389"/>
      <c r="U135" s="389"/>
      <c r="V135" s="389"/>
      <c r="W135" s="389"/>
      <c r="X135" s="389"/>
      <c r="Y135" s="382"/>
      <c r="Z135" s="381"/>
      <c r="AA135" s="381"/>
      <c r="AB135" s="381"/>
      <c r="AC135" s="381"/>
      <c r="AD135" s="381"/>
      <c r="AE135" s="381"/>
      <c r="AF135" s="381"/>
      <c r="AG135" s="381"/>
      <c r="AH135" s="381"/>
      <c r="AI135" s="381"/>
      <c r="AJ135" s="381"/>
      <c r="AK135" s="381"/>
      <c r="AL135" s="381"/>
    </row>
    <row r="136" spans="1:38" ht="15">
      <c r="A136" s="49"/>
      <c r="B136" s="47" t="str">
        <f>+p_1</f>
        <v>1. Undergraduate</v>
      </c>
      <c r="C136" s="186"/>
      <c r="D136" s="107">
        <v>4107</v>
      </c>
      <c r="E136" s="111">
        <v>4080</v>
      </c>
      <c r="F136" s="111">
        <v>8679</v>
      </c>
      <c r="G136" s="111">
        <v>12340</v>
      </c>
      <c r="H136" s="111">
        <v>16233</v>
      </c>
      <c r="I136" s="107">
        <v>18728</v>
      </c>
      <c r="J136" s="111">
        <v>20191</v>
      </c>
      <c r="K136" s="474">
        <v>19542</v>
      </c>
      <c r="L136" s="570">
        <v>21685</v>
      </c>
      <c r="M136" s="678">
        <v>22584</v>
      </c>
      <c r="N136" s="684">
        <v>24527</v>
      </c>
      <c r="O136" s="390"/>
      <c r="P136" s="389"/>
      <c r="Q136" s="389"/>
      <c r="R136" s="389"/>
      <c r="S136" s="389"/>
      <c r="T136" s="389"/>
      <c r="U136" s="389"/>
      <c r="V136" s="389"/>
      <c r="W136" s="389"/>
      <c r="X136" s="389"/>
      <c r="Y136" s="382"/>
      <c r="Z136" s="381"/>
      <c r="AA136" s="381"/>
      <c r="AB136" s="381"/>
      <c r="AC136" s="381"/>
      <c r="AD136" s="381"/>
      <c r="AE136" s="381"/>
      <c r="AF136" s="381"/>
      <c r="AG136" s="381"/>
      <c r="AH136" s="381"/>
      <c r="AI136" s="381"/>
      <c r="AJ136" s="381"/>
      <c r="AK136" s="381"/>
      <c r="AL136" s="381"/>
    </row>
    <row r="137" spans="1:38" ht="15">
      <c r="A137" s="49"/>
      <c r="B137" s="47" t="str">
        <f>+p_2</f>
        <v>2. Graduate</v>
      </c>
      <c r="C137" s="186"/>
      <c r="D137" s="109">
        <v>106</v>
      </c>
      <c r="E137" s="109">
        <v>257</v>
      </c>
      <c r="F137" s="109">
        <v>292</v>
      </c>
      <c r="G137" s="109">
        <v>542</v>
      </c>
      <c r="H137" s="109">
        <v>574</v>
      </c>
      <c r="I137" s="110">
        <v>545</v>
      </c>
      <c r="J137" s="109">
        <v>648</v>
      </c>
      <c r="K137" s="475">
        <v>622</v>
      </c>
      <c r="L137" s="515">
        <v>622</v>
      </c>
      <c r="M137" s="679">
        <v>1487</v>
      </c>
      <c r="N137" s="636">
        <f>482+761</f>
        <v>1243</v>
      </c>
      <c r="O137" s="390"/>
      <c r="P137" s="389"/>
      <c r="Q137" s="389"/>
      <c r="R137" s="389"/>
      <c r="S137" s="389"/>
      <c r="T137" s="389"/>
      <c r="U137" s="389"/>
      <c r="V137" s="389"/>
      <c r="W137" s="389"/>
      <c r="X137" s="389"/>
      <c r="Y137" s="382"/>
      <c r="Z137" s="381"/>
      <c r="AA137" s="381"/>
      <c r="AB137" s="381"/>
      <c r="AC137" s="381"/>
      <c r="AD137" s="381"/>
      <c r="AE137" s="381"/>
      <c r="AF137" s="381"/>
      <c r="AG137" s="381"/>
      <c r="AH137" s="381"/>
      <c r="AI137" s="381"/>
      <c r="AJ137" s="381"/>
      <c r="AK137" s="381"/>
      <c r="AL137" s="381"/>
    </row>
    <row r="138" spans="1:38" ht="15">
      <c r="A138" s="49"/>
      <c r="B138" s="123" t="s">
        <v>110</v>
      </c>
      <c r="C138" s="182">
        <v>2</v>
      </c>
      <c r="D138" s="193">
        <v>0</v>
      </c>
      <c r="E138" s="194">
        <v>0</v>
      </c>
      <c r="F138" s="194">
        <v>0</v>
      </c>
      <c r="G138" s="194">
        <v>0</v>
      </c>
      <c r="H138" s="263">
        <v>0</v>
      </c>
      <c r="I138" s="233">
        <v>0</v>
      </c>
      <c r="J138" s="194">
        <v>0</v>
      </c>
      <c r="K138" s="194">
        <v>0</v>
      </c>
      <c r="L138" s="571">
        <v>0</v>
      </c>
      <c r="M138" s="680">
        <v>0</v>
      </c>
      <c r="N138" s="685">
        <v>0</v>
      </c>
      <c r="O138" s="390"/>
      <c r="P138" s="389"/>
      <c r="Q138" s="389"/>
      <c r="R138" s="389"/>
      <c r="S138" s="389"/>
      <c r="T138" s="389"/>
      <c r="U138" s="389"/>
      <c r="V138" s="389"/>
      <c r="W138" s="389"/>
      <c r="X138" s="389"/>
      <c r="Y138" s="382"/>
      <c r="Z138" s="381"/>
      <c r="AA138" s="381"/>
      <c r="AB138" s="381"/>
      <c r="AC138" s="381"/>
      <c r="AD138" s="381"/>
      <c r="AE138" s="381"/>
      <c r="AF138" s="381"/>
      <c r="AG138" s="381"/>
      <c r="AH138" s="381"/>
      <c r="AI138" s="381"/>
      <c r="AJ138" s="381"/>
      <c r="AK138" s="381"/>
      <c r="AL138" s="381"/>
    </row>
    <row r="139" spans="1:38" ht="15">
      <c r="A139" s="49"/>
      <c r="B139" s="123" t="s">
        <v>111</v>
      </c>
      <c r="C139" s="182"/>
      <c r="D139" s="196">
        <v>106</v>
      </c>
      <c r="E139" s="179">
        <v>257</v>
      </c>
      <c r="F139" s="179">
        <v>192</v>
      </c>
      <c r="G139" s="179">
        <v>277</v>
      </c>
      <c r="H139" s="264">
        <v>401</v>
      </c>
      <c r="I139" s="234">
        <v>434</v>
      </c>
      <c r="J139" s="179">
        <v>494</v>
      </c>
      <c r="K139" s="179">
        <v>513</v>
      </c>
      <c r="L139" s="572">
        <v>521</v>
      </c>
      <c r="M139" s="681">
        <v>489</v>
      </c>
      <c r="N139" s="683">
        <v>482</v>
      </c>
      <c r="O139" s="390"/>
      <c r="P139" s="389"/>
      <c r="Q139" s="389"/>
      <c r="R139" s="389"/>
      <c r="S139" s="389"/>
      <c r="T139" s="389"/>
      <c r="U139" s="389"/>
      <c r="V139" s="389"/>
      <c r="W139" s="389"/>
      <c r="X139" s="389"/>
      <c r="Y139" s="382"/>
      <c r="Z139" s="381"/>
      <c r="AA139" s="381"/>
      <c r="AB139" s="381"/>
      <c r="AC139" s="381"/>
      <c r="AD139" s="381"/>
      <c r="AE139" s="381"/>
      <c r="AF139" s="381"/>
      <c r="AG139" s="381"/>
      <c r="AH139" s="381"/>
      <c r="AI139" s="381"/>
      <c r="AJ139" s="381"/>
      <c r="AK139" s="381"/>
      <c r="AL139" s="381"/>
    </row>
    <row r="140" spans="1:38" ht="15">
      <c r="A140" s="49"/>
      <c r="B140" s="306" t="s">
        <v>128</v>
      </c>
      <c r="C140" s="182">
        <v>3</v>
      </c>
      <c r="D140" s="197">
        <v>0</v>
      </c>
      <c r="E140" s="180">
        <v>0</v>
      </c>
      <c r="F140" s="180">
        <v>94</v>
      </c>
      <c r="G140" s="180">
        <v>942</v>
      </c>
      <c r="H140" s="265">
        <v>860</v>
      </c>
      <c r="I140" s="235">
        <v>817</v>
      </c>
      <c r="J140" s="180">
        <v>836</v>
      </c>
      <c r="K140" s="180">
        <v>919</v>
      </c>
      <c r="L140" s="573">
        <v>1002</v>
      </c>
      <c r="M140" s="681">
        <v>998</v>
      </c>
      <c r="N140" s="686">
        <v>761</v>
      </c>
      <c r="O140" s="390"/>
      <c r="P140" s="389"/>
      <c r="Q140" s="389"/>
      <c r="R140" s="389"/>
      <c r="S140" s="389"/>
      <c r="T140" s="389"/>
      <c r="U140" s="389"/>
      <c r="V140" s="389"/>
      <c r="W140" s="389"/>
      <c r="X140" s="389"/>
      <c r="Y140" s="382"/>
      <c r="Z140" s="381"/>
      <c r="AA140" s="381"/>
      <c r="AB140" s="381"/>
      <c r="AC140" s="381"/>
      <c r="AD140" s="381"/>
      <c r="AE140" s="381"/>
      <c r="AF140" s="381"/>
      <c r="AG140" s="381"/>
      <c r="AH140" s="381"/>
      <c r="AI140" s="381"/>
      <c r="AJ140" s="381"/>
      <c r="AK140" s="381"/>
      <c r="AL140" s="381"/>
    </row>
    <row r="141" spans="1:38" ht="15">
      <c r="A141" s="27" t="str">
        <f>+ca_2</f>
        <v>B. Public Institutions</v>
      </c>
      <c r="B141" s="53"/>
      <c r="C141" s="184"/>
      <c r="D141" s="159">
        <f>+D142+D143</f>
        <v>154717</v>
      </c>
      <c r="E141" s="159">
        <f aca="true" t="shared" si="21" ref="E141:N141">+E142+E143</f>
        <v>161376</v>
      </c>
      <c r="F141" s="159">
        <f t="shared" si="21"/>
        <v>187655</v>
      </c>
      <c r="G141" s="159">
        <f t="shared" si="21"/>
        <v>193252</v>
      </c>
      <c r="H141" s="110">
        <f t="shared" si="21"/>
        <v>201277</v>
      </c>
      <c r="I141" s="159">
        <f t="shared" si="21"/>
        <v>212374</v>
      </c>
      <c r="J141" s="159">
        <f t="shared" si="21"/>
        <v>226490</v>
      </c>
      <c r="K141" s="159">
        <f t="shared" si="21"/>
        <v>238038</v>
      </c>
      <c r="L141" s="515">
        <f t="shared" si="21"/>
        <v>236840</v>
      </c>
      <c r="M141" s="515">
        <f t="shared" si="21"/>
        <v>233003</v>
      </c>
      <c r="N141" s="114">
        <f t="shared" si="21"/>
        <v>234297</v>
      </c>
      <c r="O141" s="390"/>
      <c r="P141" s="389"/>
      <c r="Q141" s="389"/>
      <c r="R141" s="389"/>
      <c r="S141" s="389"/>
      <c r="T141" s="389"/>
      <c r="U141" s="389"/>
      <c r="V141" s="389"/>
      <c r="W141" s="389"/>
      <c r="X141" s="389"/>
      <c r="Y141" s="382"/>
      <c r="Z141" s="381"/>
      <c r="AA141" s="381"/>
      <c r="AB141" s="381"/>
      <c r="AC141" s="381"/>
      <c r="AD141" s="381"/>
      <c r="AE141" s="381"/>
      <c r="AF141" s="381"/>
      <c r="AG141" s="381"/>
      <c r="AH141" s="381"/>
      <c r="AI141" s="381"/>
      <c r="AJ141" s="381"/>
      <c r="AK141" s="381"/>
      <c r="AL141" s="381"/>
    </row>
    <row r="142" spans="1:38" ht="15">
      <c r="A142" s="49"/>
      <c r="B142" s="47" t="str">
        <f>+p_1</f>
        <v>1. Undergraduate</v>
      </c>
      <c r="C142" s="182"/>
      <c r="D142" s="107">
        <v>132899</v>
      </c>
      <c r="E142" s="107">
        <v>138690</v>
      </c>
      <c r="F142" s="107">
        <v>159532</v>
      </c>
      <c r="G142" s="107">
        <v>165381</v>
      </c>
      <c r="H142" s="107">
        <v>172575</v>
      </c>
      <c r="I142" s="107">
        <v>181608</v>
      </c>
      <c r="J142" s="107">
        <v>193445</v>
      </c>
      <c r="K142" s="479">
        <v>203891</v>
      </c>
      <c r="L142" s="546">
        <v>202329</v>
      </c>
      <c r="M142" s="681">
        <f>52347+146305</f>
        <v>198652</v>
      </c>
      <c r="N142" s="687">
        <v>196842</v>
      </c>
      <c r="O142" s="390"/>
      <c r="P142" s="389"/>
      <c r="Q142" s="389"/>
      <c r="R142" s="389"/>
      <c r="S142" s="389"/>
      <c r="T142" s="389"/>
      <c r="U142" s="389"/>
      <c r="V142" s="389"/>
      <c r="W142" s="389"/>
      <c r="X142" s="389"/>
      <c r="Y142" s="382"/>
      <c r="Z142" s="381"/>
      <c r="AA142" s="381"/>
      <c r="AB142" s="381"/>
      <c r="AC142" s="381"/>
      <c r="AD142" s="381"/>
      <c r="AE142" s="381"/>
      <c r="AF142" s="381"/>
      <c r="AG142" s="381"/>
      <c r="AH142" s="381"/>
      <c r="AI142" s="381"/>
      <c r="AJ142" s="381"/>
      <c r="AK142" s="381"/>
      <c r="AL142" s="381"/>
    </row>
    <row r="143" spans="1:38" ht="15">
      <c r="A143" s="49"/>
      <c r="B143" s="47" t="str">
        <f>+p_2</f>
        <v>2. Graduate</v>
      </c>
      <c r="C143" s="182"/>
      <c r="D143" s="109">
        <f aca="true" t="shared" si="22" ref="D143:N143">SUM(D144:D146)</f>
        <v>21818</v>
      </c>
      <c r="E143" s="109">
        <f t="shared" si="22"/>
        <v>22686</v>
      </c>
      <c r="F143" s="109">
        <f t="shared" si="22"/>
        <v>28123</v>
      </c>
      <c r="G143" s="109">
        <f t="shared" si="22"/>
        <v>27871</v>
      </c>
      <c r="H143" s="109">
        <f t="shared" si="22"/>
        <v>28702</v>
      </c>
      <c r="I143" s="109">
        <f t="shared" si="22"/>
        <v>30766</v>
      </c>
      <c r="J143" s="109">
        <f t="shared" si="22"/>
        <v>33045</v>
      </c>
      <c r="K143" s="109">
        <f t="shared" si="22"/>
        <v>34147</v>
      </c>
      <c r="L143" s="109">
        <f t="shared" si="22"/>
        <v>34511</v>
      </c>
      <c r="M143" s="475">
        <f t="shared" si="22"/>
        <v>34351</v>
      </c>
      <c r="N143" s="114">
        <f t="shared" si="22"/>
        <v>37455</v>
      </c>
      <c r="O143" s="390"/>
      <c r="P143" s="389"/>
      <c r="Q143" s="389"/>
      <c r="R143" s="389"/>
      <c r="S143" s="389"/>
      <c r="T143" s="389"/>
      <c r="U143" s="389"/>
      <c r="V143" s="389"/>
      <c r="W143" s="389"/>
      <c r="X143" s="389"/>
      <c r="Y143" s="382"/>
      <c r="Z143" s="381"/>
      <c r="AA143" s="381"/>
      <c r="AB143" s="381"/>
      <c r="AC143" s="381"/>
      <c r="AD143" s="381"/>
      <c r="AE143" s="381"/>
      <c r="AF143" s="381"/>
      <c r="AG143" s="381"/>
      <c r="AH143" s="381"/>
      <c r="AI143" s="381"/>
      <c r="AJ143" s="381"/>
      <c r="AK143" s="381"/>
      <c r="AL143" s="381"/>
    </row>
    <row r="144" spans="1:38" ht="15">
      <c r="A144" s="49"/>
      <c r="B144" s="123" t="s">
        <v>110</v>
      </c>
      <c r="C144" s="182">
        <v>2</v>
      </c>
      <c r="D144" s="108">
        <v>2704</v>
      </c>
      <c r="E144" s="108">
        <v>2897</v>
      </c>
      <c r="F144" s="108">
        <v>3445</v>
      </c>
      <c r="G144" s="108">
        <v>3660</v>
      </c>
      <c r="H144" s="108">
        <v>3806</v>
      </c>
      <c r="I144" s="108">
        <v>4003</v>
      </c>
      <c r="J144" s="108">
        <v>4271</v>
      </c>
      <c r="K144" s="417">
        <v>4559</v>
      </c>
      <c r="L144" s="574">
        <v>4832</v>
      </c>
      <c r="M144" s="681">
        <v>5467</v>
      </c>
      <c r="N144" s="685">
        <v>6173</v>
      </c>
      <c r="O144" s="390"/>
      <c r="P144" s="389"/>
      <c r="Q144" s="389"/>
      <c r="R144" s="389"/>
      <c r="S144" s="389"/>
      <c r="T144" s="389"/>
      <c r="U144" s="389"/>
      <c r="V144" s="389"/>
      <c r="W144" s="389"/>
      <c r="X144" s="389"/>
      <c r="Y144" s="382"/>
      <c r="Z144" s="381"/>
      <c r="AA144" s="381"/>
      <c r="AB144" s="381"/>
      <c r="AC144" s="381"/>
      <c r="AD144" s="381"/>
      <c r="AE144" s="381"/>
      <c r="AF144" s="381"/>
      <c r="AG144" s="381"/>
      <c r="AH144" s="381"/>
      <c r="AI144" s="381"/>
      <c r="AJ144" s="381"/>
      <c r="AK144" s="381"/>
      <c r="AL144" s="381"/>
    </row>
    <row r="145" spans="1:38" ht="15">
      <c r="A145" s="49"/>
      <c r="B145" s="123" t="s">
        <v>111</v>
      </c>
      <c r="C145" s="182"/>
      <c r="D145" s="81">
        <v>10731</v>
      </c>
      <c r="E145" s="81">
        <v>11630</v>
      </c>
      <c r="F145" s="81">
        <v>10073</v>
      </c>
      <c r="G145" s="81">
        <v>9935</v>
      </c>
      <c r="H145" s="81">
        <v>10530</v>
      </c>
      <c r="I145" s="81">
        <v>11606</v>
      </c>
      <c r="J145" s="81">
        <v>12221</v>
      </c>
      <c r="K145" s="418">
        <v>13043</v>
      </c>
      <c r="L145" s="418">
        <v>12637</v>
      </c>
      <c r="M145" s="681">
        <v>11875</v>
      </c>
      <c r="N145" s="683">
        <v>11819</v>
      </c>
      <c r="O145" s="390"/>
      <c r="P145" s="389"/>
      <c r="Q145" s="389"/>
      <c r="R145" s="389"/>
      <c r="S145" s="389"/>
      <c r="T145" s="389"/>
      <c r="U145" s="389"/>
      <c r="V145" s="389"/>
      <c r="W145" s="389"/>
      <c r="X145" s="389"/>
      <c r="Y145" s="382"/>
      <c r="Z145" s="381"/>
      <c r="AA145" s="381"/>
      <c r="AB145" s="381"/>
      <c r="AC145" s="381"/>
      <c r="AD145" s="381"/>
      <c r="AE145" s="381"/>
      <c r="AF145" s="381"/>
      <c r="AG145" s="381"/>
      <c r="AH145" s="381"/>
      <c r="AI145" s="381"/>
      <c r="AJ145" s="381"/>
      <c r="AK145" s="381"/>
      <c r="AL145" s="381"/>
    </row>
    <row r="146" spans="1:38" ht="15">
      <c r="A146" s="49"/>
      <c r="B146" s="306" t="s">
        <v>128</v>
      </c>
      <c r="C146" s="182">
        <v>3</v>
      </c>
      <c r="D146" s="86">
        <v>8383</v>
      </c>
      <c r="E146" s="81">
        <v>8159</v>
      </c>
      <c r="F146" s="81">
        <v>14605</v>
      </c>
      <c r="G146" s="81">
        <v>14276</v>
      </c>
      <c r="H146" s="81">
        <v>14366</v>
      </c>
      <c r="I146" s="81">
        <v>15157</v>
      </c>
      <c r="J146" s="81">
        <v>16553</v>
      </c>
      <c r="K146" s="482">
        <v>16545</v>
      </c>
      <c r="L146" s="575">
        <v>17042</v>
      </c>
      <c r="M146" s="681">
        <v>17009</v>
      </c>
      <c r="N146" s="686">
        <v>19463</v>
      </c>
      <c r="O146" s="390"/>
      <c r="P146" s="389"/>
      <c r="Q146" s="389"/>
      <c r="R146" s="389"/>
      <c r="S146" s="389"/>
      <c r="T146" s="389"/>
      <c r="U146" s="389"/>
      <c r="V146" s="389"/>
      <c r="W146" s="389"/>
      <c r="X146" s="389"/>
      <c r="Y146" s="382"/>
      <c r="Z146" s="381"/>
      <c r="AA146" s="381"/>
      <c r="AB146" s="381"/>
      <c r="AC146" s="381"/>
      <c r="AD146" s="381"/>
      <c r="AE146" s="381"/>
      <c r="AF146" s="381"/>
      <c r="AG146" s="381"/>
      <c r="AH146" s="381"/>
      <c r="AI146" s="381"/>
      <c r="AJ146" s="381"/>
      <c r="AK146" s="381"/>
      <c r="AL146" s="381"/>
    </row>
    <row r="147" spans="1:38" ht="12.75">
      <c r="A147" s="27" t="str">
        <f>+ca_3</f>
        <v>C.Total (private and public) </v>
      </c>
      <c r="B147" s="53"/>
      <c r="C147" s="174"/>
      <c r="D147" s="159">
        <f>+D148+D149</f>
        <v>158930</v>
      </c>
      <c r="E147" s="159">
        <f aca="true" t="shared" si="23" ref="E147:N147">+E148+E149</f>
        <v>165713</v>
      </c>
      <c r="F147" s="159">
        <f t="shared" si="23"/>
        <v>196626</v>
      </c>
      <c r="G147" s="159">
        <f t="shared" si="23"/>
        <v>206134</v>
      </c>
      <c r="H147" s="110">
        <f t="shared" si="23"/>
        <v>218084</v>
      </c>
      <c r="I147" s="159">
        <f t="shared" si="23"/>
        <v>231647</v>
      </c>
      <c r="J147" s="159">
        <f t="shared" si="23"/>
        <v>247329</v>
      </c>
      <c r="K147" s="159">
        <f t="shared" si="23"/>
        <v>258202</v>
      </c>
      <c r="L147" s="515">
        <f t="shared" si="23"/>
        <v>259147</v>
      </c>
      <c r="M147" s="515">
        <f t="shared" si="23"/>
        <v>257074</v>
      </c>
      <c r="N147" s="114">
        <f t="shared" si="23"/>
        <v>260067</v>
      </c>
      <c r="O147" s="390"/>
      <c r="P147" s="389"/>
      <c r="Q147" s="389"/>
      <c r="R147" s="389"/>
      <c r="S147" s="389"/>
      <c r="T147" s="389"/>
      <c r="U147" s="389"/>
      <c r="V147" s="389"/>
      <c r="W147" s="389"/>
      <c r="X147" s="389"/>
      <c r="Y147" s="382"/>
      <c r="Z147" s="381"/>
      <c r="AA147" s="381"/>
      <c r="AB147" s="381"/>
      <c r="AC147" s="381"/>
      <c r="AD147" s="381"/>
      <c r="AE147" s="381"/>
      <c r="AF147" s="381"/>
      <c r="AG147" s="381"/>
      <c r="AH147" s="381"/>
      <c r="AI147" s="381"/>
      <c r="AJ147" s="381"/>
      <c r="AK147" s="381"/>
      <c r="AL147" s="381"/>
    </row>
    <row r="148" spans="1:38" ht="12.75">
      <c r="A148" s="49"/>
      <c r="B148" s="47" t="str">
        <f>+p_1</f>
        <v>1. Undergraduate</v>
      </c>
      <c r="C148" s="175"/>
      <c r="D148" s="162">
        <f>+D136+D142</f>
        <v>137006</v>
      </c>
      <c r="E148" s="162">
        <f>+E136+E142</f>
        <v>142770</v>
      </c>
      <c r="F148" s="162">
        <f aca="true" t="shared" si="24" ref="F148:N148">+F136+F142</f>
        <v>168211</v>
      </c>
      <c r="G148" s="162">
        <f t="shared" si="24"/>
        <v>177721</v>
      </c>
      <c r="H148" s="162">
        <f t="shared" si="24"/>
        <v>188808</v>
      </c>
      <c r="I148" s="162">
        <f t="shared" si="24"/>
        <v>200336</v>
      </c>
      <c r="J148" s="162">
        <f t="shared" si="24"/>
        <v>213636</v>
      </c>
      <c r="K148" s="411">
        <f t="shared" si="24"/>
        <v>223433</v>
      </c>
      <c r="L148" s="547">
        <f t="shared" si="24"/>
        <v>224014</v>
      </c>
      <c r="M148" s="547">
        <f t="shared" si="24"/>
        <v>221236</v>
      </c>
      <c r="N148" s="558">
        <f t="shared" si="24"/>
        <v>221369</v>
      </c>
      <c r="O148" s="390"/>
      <c r="P148" s="389"/>
      <c r="Q148" s="389"/>
      <c r="R148" s="389"/>
      <c r="S148" s="389"/>
      <c r="T148" s="389"/>
      <c r="U148" s="389"/>
      <c r="V148" s="389"/>
      <c r="W148" s="389"/>
      <c r="X148" s="389"/>
      <c r="Y148" s="382"/>
      <c r="Z148" s="381"/>
      <c r="AA148" s="381"/>
      <c r="AB148" s="381"/>
      <c r="AC148" s="381"/>
      <c r="AD148" s="381"/>
      <c r="AE148" s="381"/>
      <c r="AF148" s="381"/>
      <c r="AG148" s="381"/>
      <c r="AH148" s="381"/>
      <c r="AI148" s="381"/>
      <c r="AJ148" s="381"/>
      <c r="AK148" s="381"/>
      <c r="AL148" s="381"/>
    </row>
    <row r="149" spans="1:38" ht="12.75">
      <c r="A149" s="49"/>
      <c r="B149" s="47" t="str">
        <f>+p_2</f>
        <v>2. Graduate</v>
      </c>
      <c r="C149" s="175"/>
      <c r="D149" s="163">
        <f>+D137+D143</f>
        <v>21924</v>
      </c>
      <c r="E149" s="163">
        <f aca="true" t="shared" si="25" ref="E149:N149">+E137+E143</f>
        <v>22943</v>
      </c>
      <c r="F149" s="163">
        <f t="shared" si="25"/>
        <v>28415</v>
      </c>
      <c r="G149" s="163">
        <f t="shared" si="25"/>
        <v>28413</v>
      </c>
      <c r="H149" s="163">
        <f t="shared" si="25"/>
        <v>29276</v>
      </c>
      <c r="I149" s="163">
        <f t="shared" si="25"/>
        <v>31311</v>
      </c>
      <c r="J149" s="163">
        <f t="shared" si="25"/>
        <v>33693</v>
      </c>
      <c r="K149" s="412">
        <f t="shared" si="25"/>
        <v>34769</v>
      </c>
      <c r="L149" s="487">
        <f t="shared" si="25"/>
        <v>35133</v>
      </c>
      <c r="M149" s="487">
        <f t="shared" si="25"/>
        <v>35838</v>
      </c>
      <c r="N149" s="249">
        <f t="shared" si="25"/>
        <v>38698</v>
      </c>
      <c r="O149" s="390"/>
      <c r="P149" s="389"/>
      <c r="Q149" s="389"/>
      <c r="R149" s="389"/>
      <c r="S149" s="389"/>
      <c r="T149" s="389"/>
      <c r="U149" s="389"/>
      <c r="V149" s="389"/>
      <c r="W149" s="389"/>
      <c r="X149" s="389"/>
      <c r="Y149" s="382"/>
      <c r="Z149" s="381"/>
      <c r="AA149" s="381"/>
      <c r="AB149" s="381"/>
      <c r="AC149" s="381"/>
      <c r="AD149" s="381"/>
      <c r="AE149" s="381"/>
      <c r="AF149" s="381"/>
      <c r="AG149" s="381"/>
      <c r="AH149" s="381"/>
      <c r="AI149" s="381"/>
      <c r="AJ149" s="381"/>
      <c r="AK149" s="381"/>
      <c r="AL149" s="381"/>
    </row>
    <row r="150" spans="1:38" ht="12.75">
      <c r="A150" s="49"/>
      <c r="B150" s="123" t="s">
        <v>138</v>
      </c>
      <c r="C150" s="175"/>
      <c r="D150" s="164" t="s">
        <v>138</v>
      </c>
      <c r="E150" s="164"/>
      <c r="F150" s="164"/>
      <c r="G150" s="164"/>
      <c r="H150" s="164"/>
      <c r="I150" s="164"/>
      <c r="J150" s="164"/>
      <c r="K150" s="480"/>
      <c r="L150" s="576"/>
      <c r="M150" s="682"/>
      <c r="N150" s="688"/>
      <c r="O150" s="390"/>
      <c r="P150" s="389"/>
      <c r="Q150" s="389"/>
      <c r="R150" s="389"/>
      <c r="S150" s="389"/>
      <c r="T150" s="389"/>
      <c r="U150" s="389"/>
      <c r="V150" s="389"/>
      <c r="W150" s="389"/>
      <c r="X150" s="389"/>
      <c r="Y150" s="382"/>
      <c r="Z150" s="381"/>
      <c r="AA150" s="381"/>
      <c r="AB150" s="381"/>
      <c r="AC150" s="381"/>
      <c r="AD150" s="381"/>
      <c r="AE150" s="381"/>
      <c r="AF150" s="381"/>
      <c r="AG150" s="381"/>
      <c r="AH150" s="381"/>
      <c r="AI150" s="381"/>
      <c r="AJ150" s="381"/>
      <c r="AK150" s="381"/>
      <c r="AL150" s="381"/>
    </row>
    <row r="151" spans="1:38" ht="12.75">
      <c r="A151" s="49"/>
      <c r="B151" s="123" t="s">
        <v>138</v>
      </c>
      <c r="C151" s="175"/>
      <c r="D151" s="164" t="s">
        <v>138</v>
      </c>
      <c r="E151" s="164"/>
      <c r="F151" s="164"/>
      <c r="G151" s="164"/>
      <c r="H151" s="164"/>
      <c r="I151" s="164"/>
      <c r="J151" s="164"/>
      <c r="K151" s="480"/>
      <c r="L151" s="576"/>
      <c r="M151" s="682"/>
      <c r="N151" s="688"/>
      <c r="O151" s="390"/>
      <c r="P151" s="389"/>
      <c r="Q151" s="389"/>
      <c r="R151" s="389"/>
      <c r="S151" s="389"/>
      <c r="T151" s="389"/>
      <c r="U151" s="389"/>
      <c r="V151" s="389"/>
      <c r="W151" s="389"/>
      <c r="X151" s="389"/>
      <c r="Y151" s="382"/>
      <c r="Z151" s="381"/>
      <c r="AA151" s="381"/>
      <c r="AB151" s="381"/>
      <c r="AC151" s="381"/>
      <c r="AD151" s="381"/>
      <c r="AE151" s="381"/>
      <c r="AF151" s="381"/>
      <c r="AG151" s="381"/>
      <c r="AH151" s="381"/>
      <c r="AI151" s="381"/>
      <c r="AJ151" s="381"/>
      <c r="AK151" s="381"/>
      <c r="AL151" s="381"/>
    </row>
    <row r="152" spans="1:38" ht="12.75">
      <c r="A152" s="51"/>
      <c r="B152" s="143" t="s">
        <v>138</v>
      </c>
      <c r="C152" s="176"/>
      <c r="D152" s="171" t="s">
        <v>138</v>
      </c>
      <c r="E152" s="171" t="s">
        <v>138</v>
      </c>
      <c r="F152" s="171" t="s">
        <v>138</v>
      </c>
      <c r="G152" s="171" t="s">
        <v>138</v>
      </c>
      <c r="H152" s="171" t="s">
        <v>138</v>
      </c>
      <c r="I152" s="171" t="s">
        <v>138</v>
      </c>
      <c r="J152" s="171" t="s">
        <v>138</v>
      </c>
      <c r="K152" s="481" t="s">
        <v>138</v>
      </c>
      <c r="L152" s="413" t="s">
        <v>138</v>
      </c>
      <c r="M152" s="682"/>
      <c r="N152" s="689"/>
      <c r="O152" s="390"/>
      <c r="P152" s="389"/>
      <c r="Q152" s="389"/>
      <c r="R152" s="389"/>
      <c r="S152" s="389"/>
      <c r="T152" s="389"/>
      <c r="U152" s="389"/>
      <c r="V152" s="389"/>
      <c r="W152" s="389"/>
      <c r="X152" s="389"/>
      <c r="Y152" s="382"/>
      <c r="Z152" s="381"/>
      <c r="AA152" s="381"/>
      <c r="AB152" s="381"/>
      <c r="AC152" s="381"/>
      <c r="AD152" s="381"/>
      <c r="AE152" s="381"/>
      <c r="AF152" s="381"/>
      <c r="AG152" s="381"/>
      <c r="AH152" s="381"/>
      <c r="AI152" s="381"/>
      <c r="AJ152" s="381"/>
      <c r="AK152" s="381"/>
      <c r="AL152" s="381"/>
    </row>
    <row r="153" spans="1:38" ht="12.75">
      <c r="A153" s="461"/>
      <c r="B153" s="462"/>
      <c r="C153" s="463"/>
      <c r="D153" s="462"/>
      <c r="E153" s="462"/>
      <c r="F153" s="462"/>
      <c r="G153" s="462"/>
      <c r="H153" s="464"/>
      <c r="I153" s="465"/>
      <c r="J153" s="465"/>
      <c r="K153" s="465"/>
      <c r="L153" s="577"/>
      <c r="M153" s="582"/>
      <c r="N153" s="642"/>
      <c r="O153" s="389"/>
      <c r="P153" s="389"/>
      <c r="Q153" s="389"/>
      <c r="R153" s="389"/>
      <c r="S153" s="389"/>
      <c r="T153" s="389"/>
      <c r="U153" s="389"/>
      <c r="V153" s="389"/>
      <c r="W153" s="389"/>
      <c r="X153" s="389"/>
      <c r="Y153" s="382"/>
      <c r="Z153" s="381"/>
      <c r="AA153" s="381"/>
      <c r="AB153" s="381"/>
      <c r="AC153" s="381"/>
      <c r="AD153" s="381"/>
      <c r="AE153" s="381"/>
      <c r="AF153" s="381"/>
      <c r="AG153" s="381"/>
      <c r="AH153" s="381"/>
      <c r="AI153" s="381"/>
      <c r="AJ153" s="381"/>
      <c r="AK153" s="381"/>
      <c r="AL153" s="381"/>
    </row>
    <row r="154" spans="1:38" ht="12.75">
      <c r="A154" s="69" t="s">
        <v>124</v>
      </c>
      <c r="B154" s="70"/>
      <c r="C154" s="132"/>
      <c r="D154" s="71">
        <v>1997</v>
      </c>
      <c r="E154" s="71">
        <v>1998</v>
      </c>
      <c r="F154" s="71">
        <v>1999</v>
      </c>
      <c r="G154" s="71">
        <v>2000</v>
      </c>
      <c r="H154" s="71">
        <v>2001</v>
      </c>
      <c r="I154" s="71">
        <v>2002</v>
      </c>
      <c r="J154" s="71">
        <v>2003</v>
      </c>
      <c r="K154" s="72">
        <v>2004</v>
      </c>
      <c r="L154" s="71">
        <v>2005</v>
      </c>
      <c r="M154" s="71">
        <v>2006</v>
      </c>
      <c r="N154" s="677">
        <v>2007</v>
      </c>
      <c r="O154" s="389"/>
      <c r="P154" s="389"/>
      <c r="Q154" s="389"/>
      <c r="R154" s="389"/>
      <c r="S154" s="389"/>
      <c r="T154" s="389"/>
      <c r="U154" s="389"/>
      <c r="V154" s="389"/>
      <c r="W154" s="389"/>
      <c r="X154" s="389"/>
      <c r="Y154" s="382"/>
      <c r="Z154" s="381"/>
      <c r="AA154" s="381"/>
      <c r="AB154" s="381"/>
      <c r="AC154" s="381"/>
      <c r="AD154" s="381"/>
      <c r="AE154" s="381"/>
      <c r="AF154" s="381"/>
      <c r="AG154" s="381"/>
      <c r="AH154" s="381"/>
      <c r="AI154" s="381"/>
      <c r="AJ154" s="381"/>
      <c r="AK154" s="381"/>
      <c r="AL154" s="381"/>
    </row>
    <row r="155" spans="1:38" ht="27" customHeight="1">
      <c r="A155" s="93">
        <v>1</v>
      </c>
      <c r="B155" s="99" t="s">
        <v>112</v>
      </c>
      <c r="C155" s="139"/>
      <c r="D155" s="166">
        <f>+IF(D147&gt;0,D148/D147,"-")</f>
        <v>0.8620524759328007</v>
      </c>
      <c r="E155" s="166">
        <f aca="true" t="shared" si="26" ref="E155:N155">+IF(E147&gt;0,E148/E147,"-")</f>
        <v>0.8615497878862853</v>
      </c>
      <c r="F155" s="166">
        <f t="shared" si="26"/>
        <v>0.8554870668172063</v>
      </c>
      <c r="G155" s="166">
        <f t="shared" si="26"/>
        <v>0.8621624768354565</v>
      </c>
      <c r="H155" s="166">
        <f t="shared" si="26"/>
        <v>0.8657581482364594</v>
      </c>
      <c r="I155" s="166">
        <f t="shared" si="26"/>
        <v>0.8648331297189258</v>
      </c>
      <c r="J155" s="166">
        <f t="shared" si="26"/>
        <v>0.8637725458801839</v>
      </c>
      <c r="K155" s="404">
        <f t="shared" si="26"/>
        <v>0.8653418641218891</v>
      </c>
      <c r="L155" s="166">
        <f t="shared" si="26"/>
        <v>0.864428297452797</v>
      </c>
      <c r="M155" s="166">
        <f t="shared" si="26"/>
        <v>0.8605926698149171</v>
      </c>
      <c r="N155" s="166">
        <f t="shared" si="26"/>
        <v>0.8511998831070455</v>
      </c>
      <c r="O155" s="389"/>
      <c r="P155" s="389"/>
      <c r="Q155" s="389"/>
      <c r="R155" s="389"/>
      <c r="S155" s="389"/>
      <c r="T155" s="389"/>
      <c r="U155" s="389"/>
      <c r="V155" s="389"/>
      <c r="W155" s="389"/>
      <c r="X155" s="389"/>
      <c r="Y155" s="382"/>
      <c r="Z155" s="381"/>
      <c r="AA155" s="381"/>
      <c r="AB155" s="381"/>
      <c r="AC155" s="381"/>
      <c r="AD155" s="381"/>
      <c r="AE155" s="381"/>
      <c r="AF155" s="381"/>
      <c r="AG155" s="381"/>
      <c r="AH155" s="381"/>
      <c r="AI155" s="381"/>
      <c r="AJ155" s="381"/>
      <c r="AK155" s="381"/>
      <c r="AL155" s="381"/>
    </row>
    <row r="156" spans="1:38" ht="24" customHeight="1">
      <c r="A156" s="95">
        <v>2</v>
      </c>
      <c r="B156" s="100" t="s">
        <v>113</v>
      </c>
      <c r="C156" s="55"/>
      <c r="D156" s="173">
        <f>+IF(D135&gt;0,D136/D135,"-")</f>
        <v>0.9748397816282933</v>
      </c>
      <c r="E156" s="173">
        <f aca="true" t="shared" si="27" ref="E156:L156">+IF(E135&gt;0,E136/E135,"-")</f>
        <v>0.9407424486972562</v>
      </c>
      <c r="F156" s="173">
        <f t="shared" si="27"/>
        <v>0.9674506743952737</v>
      </c>
      <c r="G156" s="173">
        <f t="shared" si="27"/>
        <v>0.9579257879211303</v>
      </c>
      <c r="H156" s="173">
        <f t="shared" si="27"/>
        <v>0.965847563515202</v>
      </c>
      <c r="I156" s="173">
        <f t="shared" si="27"/>
        <v>0.9717220982721942</v>
      </c>
      <c r="J156" s="173">
        <f t="shared" si="27"/>
        <v>0.9689044579874274</v>
      </c>
      <c r="K156" s="173">
        <f t="shared" si="27"/>
        <v>0.9691529458440785</v>
      </c>
      <c r="L156" s="173">
        <f t="shared" si="27"/>
        <v>0.9721163760254629</v>
      </c>
      <c r="M156" s="173">
        <f>M142/M141</f>
        <v>0.8525727136560474</v>
      </c>
      <c r="N156" s="173">
        <f>N142/N141</f>
        <v>0.8401387981920383</v>
      </c>
      <c r="O156" s="389"/>
      <c r="P156" s="389"/>
      <c r="Q156" s="389"/>
      <c r="R156" s="389"/>
      <c r="S156" s="389"/>
      <c r="T156" s="389"/>
      <c r="U156" s="389"/>
      <c r="V156" s="389"/>
      <c r="W156" s="389"/>
      <c r="X156" s="389"/>
      <c r="Y156" s="382"/>
      <c r="Z156" s="381"/>
      <c r="AA156" s="381"/>
      <c r="AB156" s="381"/>
      <c r="AC156" s="381"/>
      <c r="AD156" s="381"/>
      <c r="AE156" s="381"/>
      <c r="AF156" s="381"/>
      <c r="AG156" s="381"/>
      <c r="AH156" s="381"/>
      <c r="AI156" s="381"/>
      <c r="AJ156" s="381"/>
      <c r="AK156" s="381"/>
      <c r="AL156" s="381"/>
    </row>
    <row r="157" spans="1:38" ht="25.5" customHeight="1">
      <c r="A157" s="97">
        <v>3</v>
      </c>
      <c r="B157" s="127" t="s">
        <v>114</v>
      </c>
      <c r="C157" s="68"/>
      <c r="D157" s="167">
        <f>+IF(D141&gt;0,D142/D141,"-")</f>
        <v>0.8589812367096052</v>
      </c>
      <c r="E157" s="167">
        <f aca="true" t="shared" si="28" ref="E157:N157">+IF(E141&gt;0,E142/E141,"-")</f>
        <v>0.859421475312314</v>
      </c>
      <c r="F157" s="167">
        <f t="shared" si="28"/>
        <v>0.8501345554341744</v>
      </c>
      <c r="G157" s="167">
        <f t="shared" si="28"/>
        <v>0.855778982882454</v>
      </c>
      <c r="H157" s="167">
        <f t="shared" si="28"/>
        <v>0.8574004978214103</v>
      </c>
      <c r="I157" s="167">
        <f t="shared" si="28"/>
        <v>0.8551329258760488</v>
      </c>
      <c r="J157" s="167">
        <f t="shared" si="28"/>
        <v>0.8540995187425493</v>
      </c>
      <c r="K157" s="167">
        <f t="shared" si="28"/>
        <v>0.8565481141666457</v>
      </c>
      <c r="L157" s="167">
        <f t="shared" si="28"/>
        <v>0.8542855936497213</v>
      </c>
      <c r="M157" s="167">
        <f t="shared" si="28"/>
        <v>0.8525727136560474</v>
      </c>
      <c r="N157" s="167">
        <f t="shared" si="28"/>
        <v>0.8401387981920383</v>
      </c>
      <c r="O157" s="389"/>
      <c r="P157" s="389"/>
      <c r="Q157" s="389"/>
      <c r="R157" s="389"/>
      <c r="S157" s="389"/>
      <c r="T157" s="389"/>
      <c r="U157" s="389"/>
      <c r="V157" s="389"/>
      <c r="W157" s="389"/>
      <c r="X157" s="389"/>
      <c r="Y157" s="382"/>
      <c r="Z157" s="381"/>
      <c r="AA157" s="381"/>
      <c r="AB157" s="381"/>
      <c r="AC157" s="381"/>
      <c r="AD157" s="381"/>
      <c r="AE157" s="381"/>
      <c r="AF157" s="381"/>
      <c r="AG157" s="381"/>
      <c r="AH157" s="381"/>
      <c r="AI157" s="381"/>
      <c r="AJ157" s="381"/>
      <c r="AK157" s="381"/>
      <c r="AL157" s="381"/>
    </row>
    <row r="158" spans="1:38" ht="12.75">
      <c r="A158" s="466"/>
      <c r="B158" s="462"/>
      <c r="C158" s="463"/>
      <c r="D158" s="462"/>
      <c r="E158" s="462"/>
      <c r="F158" s="462"/>
      <c r="G158" s="462"/>
      <c r="H158" s="465"/>
      <c r="I158" s="465"/>
      <c r="J158" s="465"/>
      <c r="K158" s="465"/>
      <c r="L158" s="578"/>
      <c r="M158" s="580"/>
      <c r="N158" s="650"/>
      <c r="O158" s="389"/>
      <c r="P158" s="389"/>
      <c r="Q158" s="389"/>
      <c r="R158" s="389"/>
      <c r="S158" s="389"/>
      <c r="T158" s="389"/>
      <c r="U158" s="389"/>
      <c r="V158" s="389"/>
      <c r="W158" s="389"/>
      <c r="X158" s="389"/>
      <c r="Y158" s="382"/>
      <c r="Z158" s="381"/>
      <c r="AA158" s="381"/>
      <c r="AB158" s="381"/>
      <c r="AC158" s="381"/>
      <c r="AD158" s="381"/>
      <c r="AE158" s="381"/>
      <c r="AF158" s="381"/>
      <c r="AG158" s="381"/>
      <c r="AH158" s="381"/>
      <c r="AI158" s="381"/>
      <c r="AJ158" s="381"/>
      <c r="AK158" s="381"/>
      <c r="AL158" s="381"/>
    </row>
    <row r="159" spans="1:38" ht="12.75">
      <c r="A159" s="61" t="s">
        <v>92</v>
      </c>
      <c r="B159" s="58"/>
      <c r="C159" s="59"/>
      <c r="D159" s="59"/>
      <c r="E159" s="59"/>
      <c r="F159" s="59"/>
      <c r="G159" s="59"/>
      <c r="H159" s="59"/>
      <c r="I159" s="59"/>
      <c r="J159" s="59"/>
      <c r="K159" s="59"/>
      <c r="L159" s="59"/>
      <c r="M159" s="59"/>
      <c r="N159" s="650"/>
      <c r="O159" s="389"/>
      <c r="P159" s="389"/>
      <c r="Q159" s="389"/>
      <c r="R159" s="389"/>
      <c r="S159" s="389"/>
      <c r="T159" s="389"/>
      <c r="U159" s="389"/>
      <c r="V159" s="389"/>
      <c r="W159" s="389"/>
      <c r="X159" s="389"/>
      <c r="Y159" s="382"/>
      <c r="Z159" s="381"/>
      <c r="AA159" s="381"/>
      <c r="AB159" s="381"/>
      <c r="AC159" s="381"/>
      <c r="AD159" s="381"/>
      <c r="AE159" s="381"/>
      <c r="AF159" s="381"/>
      <c r="AG159" s="381"/>
      <c r="AH159" s="381"/>
      <c r="AI159" s="381"/>
      <c r="AJ159" s="381"/>
      <c r="AK159" s="381"/>
      <c r="AL159" s="381"/>
    </row>
    <row r="160" spans="1:38" ht="14.25" customHeight="1">
      <c r="A160" s="62" t="s">
        <v>93</v>
      </c>
      <c r="B160" s="63" t="s">
        <v>94</v>
      </c>
      <c r="C160" s="64"/>
      <c r="D160" s="64"/>
      <c r="E160" s="64"/>
      <c r="F160" s="64"/>
      <c r="G160" s="64"/>
      <c r="H160" s="64"/>
      <c r="I160" s="64"/>
      <c r="J160" s="64"/>
      <c r="K160" s="64"/>
      <c r="L160" s="64"/>
      <c r="M160" s="64"/>
      <c r="N160" s="650"/>
      <c r="O160" s="389"/>
      <c r="P160" s="389"/>
      <c r="Q160" s="389"/>
      <c r="R160" s="389"/>
      <c r="S160" s="389"/>
      <c r="T160" s="389"/>
      <c r="U160" s="389"/>
      <c r="V160" s="389"/>
      <c r="W160" s="389"/>
      <c r="X160" s="389"/>
      <c r="Y160" s="382"/>
      <c r="Z160" s="381"/>
      <c r="AA160" s="381"/>
      <c r="AB160" s="381"/>
      <c r="AC160" s="381"/>
      <c r="AD160" s="381"/>
      <c r="AE160" s="381"/>
      <c r="AF160" s="381"/>
      <c r="AG160" s="381"/>
      <c r="AH160" s="381"/>
      <c r="AI160" s="381"/>
      <c r="AJ160" s="381"/>
      <c r="AK160" s="381"/>
      <c r="AL160" s="381"/>
    </row>
    <row r="161" spans="1:38" ht="21.75" customHeight="1">
      <c r="A161" s="303">
        <v>1</v>
      </c>
      <c r="B161" s="746" t="s">
        <v>300</v>
      </c>
      <c r="C161" s="747"/>
      <c r="D161" s="747"/>
      <c r="E161" s="747"/>
      <c r="F161" s="747"/>
      <c r="G161" s="747"/>
      <c r="H161" s="747"/>
      <c r="I161" s="747"/>
      <c r="J161" s="747"/>
      <c r="K161" s="747"/>
      <c r="L161" s="747"/>
      <c r="M161" s="580"/>
      <c r="N161" s="650"/>
      <c r="O161" s="389"/>
      <c r="P161" s="389"/>
      <c r="Q161" s="389"/>
      <c r="R161" s="389"/>
      <c r="S161" s="389"/>
      <c r="T161" s="389"/>
      <c r="U161" s="389"/>
      <c r="V161" s="389"/>
      <c r="W161" s="389"/>
      <c r="X161" s="389"/>
      <c r="Y161" s="382"/>
      <c r="Z161" s="381"/>
      <c r="AA161" s="381"/>
      <c r="AB161" s="381"/>
      <c r="AC161" s="381"/>
      <c r="AD161" s="381"/>
      <c r="AE161" s="381"/>
      <c r="AF161" s="381"/>
      <c r="AG161" s="381"/>
      <c r="AH161" s="381"/>
      <c r="AI161" s="381"/>
      <c r="AJ161" s="381"/>
      <c r="AK161" s="381"/>
      <c r="AL161" s="381"/>
    </row>
    <row r="162" spans="1:38" ht="12.75" customHeight="1">
      <c r="A162" s="296">
        <v>2</v>
      </c>
      <c r="B162" s="748" t="s">
        <v>145</v>
      </c>
      <c r="C162" s="749"/>
      <c r="D162" s="749"/>
      <c r="E162" s="749"/>
      <c r="F162" s="749"/>
      <c r="G162" s="749"/>
      <c r="H162" s="749"/>
      <c r="I162" s="749"/>
      <c r="J162" s="749"/>
      <c r="K162" s="749"/>
      <c r="L162" s="749"/>
      <c r="M162" s="580"/>
      <c r="N162" s="650"/>
      <c r="O162" s="389"/>
      <c r="P162" s="389"/>
      <c r="Q162" s="389"/>
      <c r="R162" s="389"/>
      <c r="S162" s="389"/>
      <c r="T162" s="389"/>
      <c r="U162" s="389"/>
      <c r="V162" s="389"/>
      <c r="W162" s="389"/>
      <c r="X162" s="389"/>
      <c r="Y162" s="382"/>
      <c r="Z162" s="381"/>
      <c r="AA162" s="381"/>
      <c r="AB162" s="381"/>
      <c r="AC162" s="381"/>
      <c r="AD162" s="381"/>
      <c r="AE162" s="381"/>
      <c r="AF162" s="381"/>
      <c r="AG162" s="381"/>
      <c r="AH162" s="381"/>
      <c r="AI162" s="381"/>
      <c r="AJ162" s="381"/>
      <c r="AK162" s="381"/>
      <c r="AL162" s="381"/>
    </row>
    <row r="163" spans="1:38" ht="11.25" customHeight="1">
      <c r="A163" s="467">
        <v>3</v>
      </c>
      <c r="B163" s="736" t="s">
        <v>302</v>
      </c>
      <c r="C163" s="737"/>
      <c r="D163" s="737"/>
      <c r="E163" s="737"/>
      <c r="F163" s="737"/>
      <c r="G163" s="737"/>
      <c r="H163" s="737"/>
      <c r="I163" s="737"/>
      <c r="J163" s="737"/>
      <c r="K163" s="737"/>
      <c r="L163" s="737"/>
      <c r="M163" s="580"/>
      <c r="N163" s="650"/>
      <c r="O163" s="389"/>
      <c r="P163" s="389"/>
      <c r="Q163" s="389"/>
      <c r="R163" s="389"/>
      <c r="S163" s="389"/>
      <c r="T163" s="389"/>
      <c r="U163" s="389"/>
      <c r="V163" s="389"/>
      <c r="W163" s="389"/>
      <c r="X163" s="389"/>
      <c r="Y163" s="382"/>
      <c r="Z163" s="381"/>
      <c r="AA163" s="381"/>
      <c r="AB163" s="381"/>
      <c r="AC163" s="381"/>
      <c r="AD163" s="381"/>
      <c r="AE163" s="381"/>
      <c r="AF163" s="381"/>
      <c r="AG163" s="381"/>
      <c r="AH163" s="381"/>
      <c r="AI163" s="381"/>
      <c r="AJ163" s="381"/>
      <c r="AK163" s="381"/>
      <c r="AL163" s="381"/>
    </row>
    <row r="164" spans="1:38" ht="12.75" customHeight="1">
      <c r="A164" s="56"/>
      <c r="B164" s="738"/>
      <c r="C164" s="739"/>
      <c r="D164" s="739"/>
      <c r="E164" s="739"/>
      <c r="F164" s="739"/>
      <c r="G164" s="739"/>
      <c r="H164" s="739"/>
      <c r="I164" s="739"/>
      <c r="J164" s="739"/>
      <c r="K164" s="739"/>
      <c r="L164" s="739"/>
      <c r="M164" s="581"/>
      <c r="N164" s="650"/>
      <c r="O164" s="389"/>
      <c r="P164" s="389"/>
      <c r="Q164" s="389"/>
      <c r="R164" s="389"/>
      <c r="S164" s="389"/>
      <c r="T164" s="389"/>
      <c r="U164" s="389"/>
      <c r="V164" s="389"/>
      <c r="W164" s="389"/>
      <c r="X164" s="389"/>
      <c r="Y164" s="382"/>
      <c r="Z164" s="381"/>
      <c r="AA164" s="381"/>
      <c r="AB164" s="381"/>
      <c r="AC164" s="381"/>
      <c r="AD164" s="381"/>
      <c r="AE164" s="381"/>
      <c r="AF164" s="381"/>
      <c r="AG164" s="381"/>
      <c r="AH164" s="381"/>
      <c r="AI164" s="381"/>
      <c r="AJ164" s="381"/>
      <c r="AK164" s="381"/>
      <c r="AL164" s="381"/>
    </row>
    <row r="165" spans="1:38" ht="12.75">
      <c r="A165" s="468"/>
      <c r="B165" s="469"/>
      <c r="C165" s="470"/>
      <c r="D165" s="469"/>
      <c r="E165" s="469"/>
      <c r="F165" s="469"/>
      <c r="G165" s="469"/>
      <c r="H165" s="471"/>
      <c r="I165" s="471"/>
      <c r="J165" s="471"/>
      <c r="K165" s="471"/>
      <c r="L165" s="471"/>
      <c r="M165" s="540"/>
      <c r="N165" s="648"/>
      <c r="O165" s="389"/>
      <c r="P165" s="389"/>
      <c r="Q165" s="389"/>
      <c r="R165" s="389"/>
      <c r="S165" s="389"/>
      <c r="T165" s="389"/>
      <c r="U165" s="389"/>
      <c r="V165" s="389"/>
      <c r="W165" s="389"/>
      <c r="X165" s="389"/>
      <c r="Y165" s="382"/>
      <c r="Z165" s="381"/>
      <c r="AA165" s="381"/>
      <c r="AB165" s="381"/>
      <c r="AC165" s="381"/>
      <c r="AD165" s="381"/>
      <c r="AE165" s="381"/>
      <c r="AF165" s="381"/>
      <c r="AG165" s="381"/>
      <c r="AH165" s="381"/>
      <c r="AI165" s="381"/>
      <c r="AJ165" s="381"/>
      <c r="AK165" s="381"/>
      <c r="AL165" s="381"/>
    </row>
    <row r="166" spans="1:38" ht="12.75">
      <c r="A166" s="434"/>
      <c r="B166" s="435"/>
      <c r="C166" s="436"/>
      <c r="D166" s="435"/>
      <c r="E166" s="435"/>
      <c r="F166" s="435"/>
      <c r="G166" s="435"/>
      <c r="H166" s="389"/>
      <c r="I166" s="389"/>
      <c r="J166" s="389"/>
      <c r="K166" s="389"/>
      <c r="L166" s="389"/>
      <c r="M166" s="541"/>
      <c r="N166" s="648"/>
      <c r="O166" s="389"/>
      <c r="P166" s="389"/>
      <c r="Q166" s="389"/>
      <c r="R166" s="389"/>
      <c r="S166" s="389"/>
      <c r="T166" s="389"/>
      <c r="U166" s="389"/>
      <c r="V166" s="389"/>
      <c r="W166" s="389"/>
      <c r="X166" s="389"/>
      <c r="Y166" s="382"/>
      <c r="Z166" s="381"/>
      <c r="AA166" s="381"/>
      <c r="AB166" s="381"/>
      <c r="AC166" s="381"/>
      <c r="AD166" s="381"/>
      <c r="AE166" s="381"/>
      <c r="AF166" s="381"/>
      <c r="AG166" s="381"/>
      <c r="AH166" s="381"/>
      <c r="AI166" s="381"/>
      <c r="AJ166" s="381"/>
      <c r="AK166" s="381"/>
      <c r="AL166" s="381"/>
    </row>
    <row r="167" spans="1:38" ht="12.75">
      <c r="A167" s="434"/>
      <c r="B167" s="435"/>
      <c r="C167" s="436"/>
      <c r="D167" s="435"/>
      <c r="E167" s="435"/>
      <c r="F167" s="435"/>
      <c r="G167" s="435"/>
      <c r="H167" s="389"/>
      <c r="I167" s="389"/>
      <c r="J167" s="389"/>
      <c r="K167" s="389"/>
      <c r="L167" s="389"/>
      <c r="M167" s="541"/>
      <c r="N167" s="648"/>
      <c r="O167" s="389"/>
      <c r="P167" s="389"/>
      <c r="Q167" s="389"/>
      <c r="R167" s="389"/>
      <c r="S167" s="389"/>
      <c r="T167" s="389"/>
      <c r="U167" s="389"/>
      <c r="V167" s="389"/>
      <c r="W167" s="389"/>
      <c r="X167" s="389"/>
      <c r="Y167" s="382"/>
      <c r="Z167" s="381"/>
      <c r="AA167" s="381"/>
      <c r="AB167" s="381"/>
      <c r="AC167" s="381"/>
      <c r="AD167" s="381"/>
      <c r="AE167" s="381"/>
      <c r="AF167" s="381"/>
      <c r="AG167" s="381"/>
      <c r="AH167" s="381"/>
      <c r="AI167" s="381"/>
      <c r="AJ167" s="381"/>
      <c r="AK167" s="381"/>
      <c r="AL167" s="381"/>
    </row>
    <row r="168" spans="1:38" ht="12.75" hidden="1">
      <c r="A168" s="434"/>
      <c r="B168" s="435"/>
      <c r="C168" s="436"/>
      <c r="D168" s="435"/>
      <c r="E168" s="435"/>
      <c r="F168" s="435"/>
      <c r="G168" s="435"/>
      <c r="H168" s="389"/>
      <c r="I168" s="389"/>
      <c r="J168" s="389"/>
      <c r="K168" s="389"/>
      <c r="L168" s="389"/>
      <c r="M168" s="541"/>
      <c r="N168" s="648"/>
      <c r="O168" s="389"/>
      <c r="P168" s="389"/>
      <c r="Q168" s="389"/>
      <c r="R168" s="389"/>
      <c r="S168" s="389"/>
      <c r="T168" s="389"/>
      <c r="U168" s="389"/>
      <c r="V168" s="389"/>
      <c r="W168" s="389"/>
      <c r="X168" s="389"/>
      <c r="Y168" s="382"/>
      <c r="Z168" s="381"/>
      <c r="AA168" s="381"/>
      <c r="AB168" s="381"/>
      <c r="AC168" s="381"/>
      <c r="AD168" s="381"/>
      <c r="AE168" s="381"/>
      <c r="AF168" s="381"/>
      <c r="AG168" s="381"/>
      <c r="AH168" s="381"/>
      <c r="AI168" s="381"/>
      <c r="AJ168" s="381"/>
      <c r="AK168" s="381"/>
      <c r="AL168" s="381"/>
    </row>
    <row r="169" spans="1:38" ht="12.75" hidden="1">
      <c r="A169" s="434"/>
      <c r="B169" s="435"/>
      <c r="C169" s="436"/>
      <c r="D169" s="435"/>
      <c r="E169" s="435"/>
      <c r="F169" s="435"/>
      <c r="G169" s="435"/>
      <c r="H169" s="389"/>
      <c r="I169" s="389"/>
      <c r="J169" s="389"/>
      <c r="K169" s="389"/>
      <c r="L169" s="389"/>
      <c r="M169" s="541"/>
      <c r="N169" s="648"/>
      <c r="O169" s="389"/>
      <c r="P169" s="389"/>
      <c r="Q169" s="389"/>
      <c r="R169" s="389"/>
      <c r="S169" s="389"/>
      <c r="T169" s="389"/>
      <c r="U169" s="389"/>
      <c r="V169" s="389"/>
      <c r="W169" s="389"/>
      <c r="X169" s="389"/>
      <c r="Y169" s="382"/>
      <c r="Z169" s="381"/>
      <c r="AA169" s="381"/>
      <c r="AB169" s="381"/>
      <c r="AC169" s="381"/>
      <c r="AD169" s="381"/>
      <c r="AE169" s="381"/>
      <c r="AF169" s="381"/>
      <c r="AG169" s="381"/>
      <c r="AH169" s="381"/>
      <c r="AI169" s="381"/>
      <c r="AJ169" s="381"/>
      <c r="AK169" s="381"/>
      <c r="AL169" s="381"/>
    </row>
    <row r="170" spans="1:38" ht="12.75" hidden="1">
      <c r="A170" s="434"/>
      <c r="B170" s="435"/>
      <c r="C170" s="436"/>
      <c r="D170" s="435"/>
      <c r="E170" s="435"/>
      <c r="F170" s="435"/>
      <c r="G170" s="435"/>
      <c r="H170" s="389"/>
      <c r="I170" s="389"/>
      <c r="J170" s="389"/>
      <c r="K170" s="389"/>
      <c r="L170" s="389"/>
      <c r="M170" s="541"/>
      <c r="N170" s="648"/>
      <c r="O170" s="389"/>
      <c r="P170" s="389"/>
      <c r="Q170" s="389"/>
      <c r="R170" s="389"/>
      <c r="S170" s="389"/>
      <c r="T170" s="389"/>
      <c r="U170" s="389"/>
      <c r="V170" s="389"/>
      <c r="W170" s="389"/>
      <c r="X170" s="389"/>
      <c r="Y170" s="382"/>
      <c r="Z170" s="381"/>
      <c r="AA170" s="381"/>
      <c r="AB170" s="381"/>
      <c r="AC170" s="381"/>
      <c r="AD170" s="381"/>
      <c r="AE170" s="381"/>
      <c r="AF170" s="381"/>
      <c r="AG170" s="381"/>
      <c r="AH170" s="381"/>
      <c r="AI170" s="381"/>
      <c r="AJ170" s="381"/>
      <c r="AK170" s="381"/>
      <c r="AL170" s="381"/>
    </row>
    <row r="171" spans="1:38" ht="12.75">
      <c r="A171" s="434"/>
      <c r="B171" s="435"/>
      <c r="C171" s="436"/>
      <c r="D171" s="435"/>
      <c r="E171" s="435"/>
      <c r="F171" s="435"/>
      <c r="G171" s="435"/>
      <c r="H171" s="389"/>
      <c r="I171" s="389"/>
      <c r="J171" s="389"/>
      <c r="K171" s="389"/>
      <c r="L171" s="389"/>
      <c r="M171" s="541"/>
      <c r="N171" s="648"/>
      <c r="O171" s="389"/>
      <c r="P171" s="389"/>
      <c r="Q171" s="389"/>
      <c r="R171" s="389"/>
      <c r="S171" s="389"/>
      <c r="T171" s="389"/>
      <c r="U171" s="389"/>
      <c r="V171" s="389"/>
      <c r="W171" s="389"/>
      <c r="X171" s="389"/>
      <c r="Y171" s="382"/>
      <c r="Z171" s="381"/>
      <c r="AA171" s="381"/>
      <c r="AB171" s="381"/>
      <c r="AC171" s="381"/>
      <c r="AD171" s="381"/>
      <c r="AE171" s="381"/>
      <c r="AF171" s="381"/>
      <c r="AG171" s="381"/>
      <c r="AH171" s="381"/>
      <c r="AI171" s="381"/>
      <c r="AJ171" s="381"/>
      <c r="AK171" s="381"/>
      <c r="AL171" s="381"/>
    </row>
    <row r="172" spans="1:38" ht="12.75">
      <c r="A172" s="434"/>
      <c r="B172" s="435"/>
      <c r="C172" s="436"/>
      <c r="D172" s="435"/>
      <c r="E172" s="435"/>
      <c r="F172" s="435"/>
      <c r="G172" s="435"/>
      <c r="H172" s="389"/>
      <c r="I172" s="389"/>
      <c r="J172" s="389"/>
      <c r="K172" s="389"/>
      <c r="L172" s="389"/>
      <c r="M172" s="541"/>
      <c r="N172" s="648"/>
      <c r="O172" s="389"/>
      <c r="P172" s="389"/>
      <c r="Q172" s="389"/>
      <c r="R172" s="389"/>
      <c r="S172" s="389"/>
      <c r="T172" s="389"/>
      <c r="U172" s="389"/>
      <c r="V172" s="389"/>
      <c r="W172" s="389"/>
      <c r="X172" s="389"/>
      <c r="Y172" s="382"/>
      <c r="Z172" s="381"/>
      <c r="AA172" s="381"/>
      <c r="AB172" s="381"/>
      <c r="AC172" s="381"/>
      <c r="AD172" s="381"/>
      <c r="AE172" s="381"/>
      <c r="AF172" s="381"/>
      <c r="AG172" s="381"/>
      <c r="AH172" s="381"/>
      <c r="AI172" s="381"/>
      <c r="AJ172" s="381"/>
      <c r="AK172" s="381"/>
      <c r="AL172" s="381"/>
    </row>
    <row r="173" spans="1:38" ht="12.75">
      <c r="A173" s="434"/>
      <c r="B173" s="435"/>
      <c r="C173" s="436"/>
      <c r="D173" s="435"/>
      <c r="E173" s="435"/>
      <c r="F173" s="435"/>
      <c r="G173" s="435"/>
      <c r="H173" s="389"/>
      <c r="I173" s="389"/>
      <c r="J173" s="389"/>
      <c r="K173" s="389"/>
      <c r="L173" s="389"/>
      <c r="M173" s="541"/>
      <c r="N173" s="648"/>
      <c r="O173" s="389"/>
      <c r="P173" s="389"/>
      <c r="Q173" s="389"/>
      <c r="R173" s="389"/>
      <c r="S173" s="389"/>
      <c r="T173" s="389"/>
      <c r="U173" s="389"/>
      <c r="V173" s="389"/>
      <c r="W173" s="389"/>
      <c r="X173" s="389"/>
      <c r="Y173" s="382"/>
      <c r="Z173" s="381"/>
      <c r="AA173" s="381"/>
      <c r="AB173" s="381"/>
      <c r="AC173" s="381"/>
      <c r="AD173" s="381"/>
      <c r="AE173" s="381"/>
      <c r="AF173" s="381"/>
      <c r="AG173" s="381"/>
      <c r="AH173" s="381"/>
      <c r="AI173" s="381"/>
      <c r="AJ173" s="381"/>
      <c r="AK173" s="381"/>
      <c r="AL173" s="381"/>
    </row>
    <row r="174" spans="1:38" ht="12" customHeight="1">
      <c r="A174" s="434"/>
      <c r="B174" s="435"/>
      <c r="C174" s="436"/>
      <c r="D174" s="435"/>
      <c r="E174" s="435"/>
      <c r="F174" s="435"/>
      <c r="G174" s="435"/>
      <c r="H174" s="389"/>
      <c r="I174" s="389"/>
      <c r="J174" s="389"/>
      <c r="K174" s="389"/>
      <c r="L174" s="389"/>
      <c r="M174" s="541"/>
      <c r="N174" s="648"/>
      <c r="O174" s="389"/>
      <c r="P174" s="389"/>
      <c r="Q174" s="389"/>
      <c r="R174" s="389"/>
      <c r="S174" s="389"/>
      <c r="T174" s="389"/>
      <c r="U174" s="389"/>
      <c r="V174" s="389"/>
      <c r="W174" s="389"/>
      <c r="X174" s="389"/>
      <c r="Y174" s="382"/>
      <c r="Z174" s="381"/>
      <c r="AA174" s="381"/>
      <c r="AB174" s="381"/>
      <c r="AC174" s="381"/>
      <c r="AD174" s="381"/>
      <c r="AE174" s="381"/>
      <c r="AF174" s="381"/>
      <c r="AG174" s="381"/>
      <c r="AH174" s="381"/>
      <c r="AI174" s="381"/>
      <c r="AJ174" s="381"/>
      <c r="AK174" s="381"/>
      <c r="AL174" s="381"/>
    </row>
    <row r="175" spans="1:38" ht="4.5" customHeight="1" hidden="1">
      <c r="A175" s="434"/>
      <c r="B175" s="435"/>
      <c r="C175" s="436"/>
      <c r="D175" s="435"/>
      <c r="E175" s="435"/>
      <c r="F175" s="435"/>
      <c r="G175" s="435"/>
      <c r="H175" s="389"/>
      <c r="I175" s="389"/>
      <c r="J175" s="389"/>
      <c r="K175" s="389"/>
      <c r="L175" s="389"/>
      <c r="M175" s="541"/>
      <c r="N175" s="648"/>
      <c r="O175" s="389"/>
      <c r="P175" s="389"/>
      <c r="Q175" s="389"/>
      <c r="R175" s="389"/>
      <c r="S175" s="389"/>
      <c r="T175" s="389"/>
      <c r="U175" s="389"/>
      <c r="V175" s="389"/>
      <c r="W175" s="389"/>
      <c r="X175" s="389"/>
      <c r="Y175" s="382"/>
      <c r="Z175" s="381"/>
      <c r="AA175" s="381"/>
      <c r="AB175" s="381"/>
      <c r="AC175" s="381"/>
      <c r="AD175" s="381"/>
      <c r="AE175" s="381"/>
      <c r="AF175" s="381"/>
      <c r="AG175" s="381"/>
      <c r="AH175" s="381"/>
      <c r="AI175" s="381"/>
      <c r="AJ175" s="381"/>
      <c r="AK175" s="381"/>
      <c r="AL175" s="381"/>
    </row>
    <row r="176" spans="1:38" ht="12.75" hidden="1">
      <c r="A176" s="434"/>
      <c r="B176" s="435"/>
      <c r="C176" s="436"/>
      <c r="D176" s="435"/>
      <c r="E176" s="435"/>
      <c r="F176" s="435"/>
      <c r="G176" s="435"/>
      <c r="H176" s="389"/>
      <c r="I176" s="389"/>
      <c r="J176" s="389"/>
      <c r="K176" s="389"/>
      <c r="L176" s="389"/>
      <c r="M176" s="541"/>
      <c r="N176" s="648"/>
      <c r="O176" s="389"/>
      <c r="P176" s="389"/>
      <c r="Q176" s="389"/>
      <c r="R176" s="389"/>
      <c r="S176" s="389"/>
      <c r="T176" s="389"/>
      <c r="U176" s="389"/>
      <c r="V176" s="389"/>
      <c r="W176" s="389"/>
      <c r="X176" s="389"/>
      <c r="Y176" s="382"/>
      <c r="Z176" s="381"/>
      <c r="AA176" s="381"/>
      <c r="AB176" s="381"/>
      <c r="AC176" s="381"/>
      <c r="AD176" s="381"/>
      <c r="AE176" s="381"/>
      <c r="AF176" s="381"/>
      <c r="AG176" s="381"/>
      <c r="AH176" s="381"/>
      <c r="AI176" s="381"/>
      <c r="AJ176" s="381"/>
      <c r="AK176" s="381"/>
      <c r="AL176" s="381"/>
    </row>
    <row r="177" spans="1:38" ht="12.75">
      <c r="A177" s="472"/>
      <c r="B177" s="473"/>
      <c r="C177" s="473"/>
      <c r="D177" s="473"/>
      <c r="E177" s="473"/>
      <c r="F177" s="473"/>
      <c r="G177" s="473"/>
      <c r="H177" s="473"/>
      <c r="I177" s="473"/>
      <c r="J177" s="473"/>
      <c r="K177" s="473"/>
      <c r="L177" s="473"/>
      <c r="M177" s="541"/>
      <c r="N177" s="648"/>
      <c r="O177" s="389"/>
      <c r="P177" s="389"/>
      <c r="Q177" s="389"/>
      <c r="R177" s="389"/>
      <c r="S177" s="389"/>
      <c r="T177" s="389"/>
      <c r="U177" s="389"/>
      <c r="V177" s="389"/>
      <c r="W177" s="389"/>
      <c r="X177" s="389"/>
      <c r="Y177" s="382"/>
      <c r="Z177" s="381"/>
      <c r="AA177" s="381"/>
      <c r="AB177" s="381"/>
      <c r="AC177" s="381"/>
      <c r="AD177" s="381"/>
      <c r="AE177" s="381"/>
      <c r="AF177" s="381"/>
      <c r="AG177" s="381"/>
      <c r="AH177" s="381"/>
      <c r="AI177" s="381"/>
      <c r="AJ177" s="381"/>
      <c r="AK177" s="381"/>
      <c r="AL177" s="381"/>
    </row>
    <row r="178" spans="1:38" ht="12.75">
      <c r="A178" s="390"/>
      <c r="B178" s="389"/>
      <c r="C178" s="389"/>
      <c r="D178" s="389"/>
      <c r="E178" s="389"/>
      <c r="F178" s="389"/>
      <c r="G178" s="389"/>
      <c r="H178" s="389"/>
      <c r="I178" s="389"/>
      <c r="J178" s="389"/>
      <c r="K178" s="389"/>
      <c r="L178" s="389"/>
      <c r="M178" s="541"/>
      <c r="N178" s="648"/>
      <c r="O178" s="389"/>
      <c r="P178" s="389"/>
      <c r="Q178" s="389"/>
      <c r="R178" s="389"/>
      <c r="S178" s="389"/>
      <c r="T178" s="389"/>
      <c r="U178" s="389"/>
      <c r="V178" s="389"/>
      <c r="W178" s="389"/>
      <c r="X178" s="389"/>
      <c r="Y178" s="382"/>
      <c r="Z178" s="381"/>
      <c r="AA178" s="381"/>
      <c r="AB178" s="381"/>
      <c r="AC178" s="381"/>
      <c r="AD178" s="381"/>
      <c r="AE178" s="381"/>
      <c r="AF178" s="381"/>
      <c r="AG178" s="381"/>
      <c r="AH178" s="381"/>
      <c r="AI178" s="381"/>
      <c r="AJ178" s="381"/>
      <c r="AK178" s="381"/>
      <c r="AL178" s="381"/>
    </row>
    <row r="179" spans="1:38" ht="12.75">
      <c r="A179" s="390"/>
      <c r="B179" s="389"/>
      <c r="C179" s="389"/>
      <c r="D179" s="389"/>
      <c r="E179" s="389"/>
      <c r="F179" s="389"/>
      <c r="G179" s="389"/>
      <c r="H179" s="389"/>
      <c r="I179" s="389"/>
      <c r="J179" s="389"/>
      <c r="K179" s="389"/>
      <c r="L179" s="389"/>
      <c r="M179" s="541"/>
      <c r="N179" s="648"/>
      <c r="O179" s="389"/>
      <c r="P179" s="389"/>
      <c r="Q179" s="389"/>
      <c r="R179" s="389"/>
      <c r="S179" s="389"/>
      <c r="T179" s="389"/>
      <c r="U179" s="389"/>
      <c r="V179" s="389"/>
      <c r="W179" s="389"/>
      <c r="X179" s="389"/>
      <c r="Y179" s="382"/>
      <c r="Z179" s="381"/>
      <c r="AA179" s="381"/>
      <c r="AB179" s="381"/>
      <c r="AC179" s="381"/>
      <c r="AD179" s="381"/>
      <c r="AE179" s="381"/>
      <c r="AF179" s="381"/>
      <c r="AG179" s="381"/>
      <c r="AH179" s="381"/>
      <c r="AI179" s="381"/>
      <c r="AJ179" s="381"/>
      <c r="AK179" s="381"/>
      <c r="AL179" s="381"/>
    </row>
    <row r="180" spans="1:38" ht="12.75">
      <c r="A180" s="390"/>
      <c r="B180" s="389"/>
      <c r="C180" s="389"/>
      <c r="D180" s="389"/>
      <c r="E180" s="389"/>
      <c r="F180" s="389"/>
      <c r="G180" s="389"/>
      <c r="H180" s="389"/>
      <c r="I180" s="389"/>
      <c r="J180" s="389"/>
      <c r="K180" s="389"/>
      <c r="L180" s="389"/>
      <c r="M180" s="541"/>
      <c r="N180" s="648"/>
      <c r="O180" s="389"/>
      <c r="P180" s="389"/>
      <c r="Q180" s="389"/>
      <c r="R180" s="389"/>
      <c r="S180" s="389"/>
      <c r="T180" s="389"/>
      <c r="U180" s="389"/>
      <c r="V180" s="389"/>
      <c r="W180" s="389"/>
      <c r="X180" s="389"/>
      <c r="Y180" s="382"/>
      <c r="Z180" s="381"/>
      <c r="AA180" s="381"/>
      <c r="AB180" s="381"/>
      <c r="AC180" s="381"/>
      <c r="AD180" s="381"/>
      <c r="AE180" s="381"/>
      <c r="AF180" s="381"/>
      <c r="AG180" s="381"/>
      <c r="AH180" s="381"/>
      <c r="AI180" s="381"/>
      <c r="AJ180" s="381"/>
      <c r="AK180" s="381"/>
      <c r="AL180" s="381"/>
    </row>
    <row r="181" spans="1:38" ht="12.75">
      <c r="A181" s="390"/>
      <c r="B181" s="389"/>
      <c r="C181" s="389"/>
      <c r="D181" s="389"/>
      <c r="E181" s="389"/>
      <c r="F181" s="389"/>
      <c r="G181" s="389"/>
      <c r="H181" s="389"/>
      <c r="I181" s="389"/>
      <c r="J181" s="389"/>
      <c r="K181" s="389"/>
      <c r="L181" s="389"/>
      <c r="M181" s="541"/>
      <c r="N181" s="648"/>
      <c r="O181" s="389"/>
      <c r="P181" s="389"/>
      <c r="Q181" s="389"/>
      <c r="R181" s="389"/>
      <c r="S181" s="389"/>
      <c r="T181" s="389"/>
      <c r="U181" s="389"/>
      <c r="V181" s="389"/>
      <c r="W181" s="389"/>
      <c r="X181" s="389"/>
      <c r="Y181" s="382"/>
      <c r="Z181" s="381"/>
      <c r="AA181" s="381"/>
      <c r="AB181" s="381"/>
      <c r="AC181" s="381"/>
      <c r="AD181" s="381"/>
      <c r="AE181" s="381"/>
      <c r="AF181" s="381"/>
      <c r="AG181" s="381"/>
      <c r="AH181" s="381"/>
      <c r="AI181" s="381"/>
      <c r="AJ181" s="381"/>
      <c r="AK181" s="381"/>
      <c r="AL181" s="381"/>
    </row>
    <row r="182" spans="1:38" ht="12.75">
      <c r="A182" s="390"/>
      <c r="B182" s="389"/>
      <c r="C182" s="389"/>
      <c r="D182" s="389"/>
      <c r="E182" s="389"/>
      <c r="F182" s="389"/>
      <c r="G182" s="389"/>
      <c r="H182" s="389"/>
      <c r="I182" s="389"/>
      <c r="J182" s="389"/>
      <c r="K182" s="389"/>
      <c r="L182" s="389"/>
      <c r="M182" s="541"/>
      <c r="N182" s="648"/>
      <c r="O182" s="389"/>
      <c r="P182" s="389"/>
      <c r="Q182" s="389"/>
      <c r="R182" s="389"/>
      <c r="S182" s="389"/>
      <c r="T182" s="389"/>
      <c r="U182" s="389"/>
      <c r="V182" s="389"/>
      <c r="W182" s="389"/>
      <c r="X182" s="389"/>
      <c r="Y182" s="382"/>
      <c r="Z182" s="381"/>
      <c r="AA182" s="381"/>
      <c r="AB182" s="381"/>
      <c r="AC182" s="381"/>
      <c r="AD182" s="381"/>
      <c r="AE182" s="381"/>
      <c r="AF182" s="381"/>
      <c r="AG182" s="381"/>
      <c r="AH182" s="381"/>
      <c r="AI182" s="381"/>
      <c r="AJ182" s="381"/>
      <c r="AK182" s="381"/>
      <c r="AL182" s="381"/>
    </row>
    <row r="183" spans="1:38" ht="12.75">
      <c r="A183" s="390"/>
      <c r="B183" s="389"/>
      <c r="C183" s="389"/>
      <c r="D183" s="389"/>
      <c r="E183" s="389"/>
      <c r="F183" s="389"/>
      <c r="G183" s="389"/>
      <c r="H183" s="389"/>
      <c r="I183" s="389"/>
      <c r="J183" s="389"/>
      <c r="K183" s="389"/>
      <c r="L183" s="389"/>
      <c r="M183" s="541"/>
      <c r="N183" s="648"/>
      <c r="O183" s="389"/>
      <c r="P183" s="389"/>
      <c r="Q183" s="389"/>
      <c r="R183" s="389"/>
      <c r="S183" s="389"/>
      <c r="T183" s="389"/>
      <c r="U183" s="389"/>
      <c r="V183" s="389"/>
      <c r="W183" s="389"/>
      <c r="X183" s="389"/>
      <c r="Y183" s="382"/>
      <c r="Z183" s="381"/>
      <c r="AA183" s="381"/>
      <c r="AB183" s="381"/>
      <c r="AC183" s="381"/>
      <c r="AD183" s="381"/>
      <c r="AE183" s="381"/>
      <c r="AF183" s="381"/>
      <c r="AG183" s="381"/>
      <c r="AH183" s="381"/>
      <c r="AI183" s="381"/>
      <c r="AJ183" s="381"/>
      <c r="AK183" s="381"/>
      <c r="AL183" s="381"/>
    </row>
    <row r="184" spans="1:38" ht="12.75">
      <c r="A184" s="390"/>
      <c r="B184" s="389"/>
      <c r="C184" s="389"/>
      <c r="D184" s="389"/>
      <c r="E184" s="389"/>
      <c r="F184" s="389"/>
      <c r="G184" s="389"/>
      <c r="H184" s="389"/>
      <c r="I184" s="389"/>
      <c r="J184" s="389"/>
      <c r="K184" s="389"/>
      <c r="L184" s="389"/>
      <c r="M184" s="541"/>
      <c r="N184" s="648"/>
      <c r="O184" s="389"/>
      <c r="P184" s="389"/>
      <c r="Q184" s="389"/>
      <c r="R184" s="389"/>
      <c r="S184" s="389"/>
      <c r="T184" s="389"/>
      <c r="U184" s="389"/>
      <c r="V184" s="389"/>
      <c r="W184" s="389"/>
      <c r="X184" s="389"/>
      <c r="Y184" s="382"/>
      <c r="Z184" s="381"/>
      <c r="AA184" s="381"/>
      <c r="AB184" s="381"/>
      <c r="AC184" s="381"/>
      <c r="AD184" s="381"/>
      <c r="AE184" s="381"/>
      <c r="AF184" s="381"/>
      <c r="AG184" s="381"/>
      <c r="AH184" s="381"/>
      <c r="AI184" s="381"/>
      <c r="AJ184" s="381"/>
      <c r="AK184" s="381"/>
      <c r="AL184" s="381"/>
    </row>
    <row r="185" spans="1:38" ht="12.75">
      <c r="A185" s="390"/>
      <c r="B185" s="389"/>
      <c r="C185" s="389"/>
      <c r="D185" s="389"/>
      <c r="E185" s="389"/>
      <c r="F185" s="389"/>
      <c r="G185" s="389"/>
      <c r="H185" s="389"/>
      <c r="I185" s="389"/>
      <c r="J185" s="389"/>
      <c r="K185" s="389"/>
      <c r="L185" s="389"/>
      <c r="M185" s="541"/>
      <c r="N185" s="648"/>
      <c r="O185" s="389"/>
      <c r="P185" s="389"/>
      <c r="Q185" s="389"/>
      <c r="R185" s="389"/>
      <c r="S185" s="389"/>
      <c r="T185" s="389"/>
      <c r="U185" s="389"/>
      <c r="V185" s="389"/>
      <c r="W185" s="389"/>
      <c r="X185" s="389"/>
      <c r="Y185" s="382"/>
      <c r="Z185" s="381"/>
      <c r="AA185" s="381"/>
      <c r="AB185" s="381"/>
      <c r="AC185" s="381"/>
      <c r="AD185" s="381"/>
      <c r="AE185" s="381"/>
      <c r="AF185" s="381"/>
      <c r="AG185" s="381"/>
      <c r="AH185" s="381"/>
      <c r="AI185" s="381"/>
      <c r="AJ185" s="381"/>
      <c r="AK185" s="381"/>
      <c r="AL185" s="381"/>
    </row>
    <row r="186" spans="1:38" ht="12.75">
      <c r="A186" s="390"/>
      <c r="B186" s="389"/>
      <c r="C186" s="389"/>
      <c r="D186" s="389"/>
      <c r="E186" s="389"/>
      <c r="F186" s="389"/>
      <c r="G186" s="389"/>
      <c r="H186" s="389"/>
      <c r="I186" s="389"/>
      <c r="J186" s="389"/>
      <c r="K186" s="389"/>
      <c r="L186" s="389"/>
      <c r="M186" s="541"/>
      <c r="N186" s="648"/>
      <c r="O186" s="389"/>
      <c r="P186" s="389"/>
      <c r="Q186" s="389"/>
      <c r="R186" s="389"/>
      <c r="S186" s="389"/>
      <c r="T186" s="389"/>
      <c r="U186" s="389"/>
      <c r="V186" s="389"/>
      <c r="W186" s="389"/>
      <c r="X186" s="389"/>
      <c r="Y186" s="382"/>
      <c r="Z186" s="381"/>
      <c r="AA186" s="381"/>
      <c r="AB186" s="381"/>
      <c r="AC186" s="381"/>
      <c r="AD186" s="381"/>
      <c r="AE186" s="381"/>
      <c r="AF186" s="381"/>
      <c r="AG186" s="381"/>
      <c r="AH186" s="381"/>
      <c r="AI186" s="381"/>
      <c r="AJ186" s="381"/>
      <c r="AK186" s="381"/>
      <c r="AL186" s="381"/>
    </row>
    <row r="187" spans="1:38" ht="12.75">
      <c r="A187" s="390"/>
      <c r="B187" s="389"/>
      <c r="C187" s="389"/>
      <c r="D187" s="389"/>
      <c r="E187" s="389"/>
      <c r="F187" s="389"/>
      <c r="G187" s="389"/>
      <c r="H187" s="389"/>
      <c r="I187" s="389"/>
      <c r="J187" s="389"/>
      <c r="K187" s="389"/>
      <c r="L187" s="389"/>
      <c r="M187" s="541"/>
      <c r="N187" s="648"/>
      <c r="O187" s="389"/>
      <c r="P187" s="389"/>
      <c r="Q187" s="389"/>
      <c r="R187" s="389"/>
      <c r="S187" s="389"/>
      <c r="T187" s="389"/>
      <c r="U187" s="389"/>
      <c r="V187" s="389"/>
      <c r="W187" s="389"/>
      <c r="X187" s="389"/>
      <c r="Y187" s="385"/>
      <c r="Z187" s="386"/>
      <c r="AA187" s="386"/>
      <c r="AB187" s="386"/>
      <c r="AC187" s="386"/>
      <c r="AD187" s="386"/>
      <c r="AE187" s="386"/>
      <c r="AF187" s="386"/>
      <c r="AG187" s="386"/>
      <c r="AH187" s="386"/>
      <c r="AI187" s="386"/>
      <c r="AJ187" s="386"/>
      <c r="AK187" s="386"/>
      <c r="AL187" s="386"/>
    </row>
    <row r="188" spans="1:24" ht="12.75">
      <c r="A188" s="390"/>
      <c r="B188" s="389"/>
      <c r="C188" s="389"/>
      <c r="D188" s="389"/>
      <c r="E188" s="389"/>
      <c r="F188" s="389"/>
      <c r="G188" s="389"/>
      <c r="H188" s="389"/>
      <c r="I188" s="389"/>
      <c r="J188" s="389"/>
      <c r="K188" s="389"/>
      <c r="L188" s="389"/>
      <c r="M188" s="541"/>
      <c r="N188" s="648"/>
      <c r="O188" s="389"/>
      <c r="P188" s="389"/>
      <c r="Q188" s="389"/>
      <c r="R188" s="389"/>
      <c r="S188" s="389"/>
      <c r="T188" s="389"/>
      <c r="U188" s="389"/>
      <c r="V188" s="389"/>
      <c r="W188" s="389"/>
      <c r="X188" s="389"/>
    </row>
    <row r="189" spans="1:12" ht="12.75">
      <c r="A189" s="460"/>
      <c r="B189" s="402"/>
      <c r="C189" s="402"/>
      <c r="D189" s="402"/>
      <c r="E189" s="402"/>
      <c r="F189" s="402"/>
      <c r="G189" s="402"/>
      <c r="H189" s="402"/>
      <c r="I189" s="402"/>
      <c r="J189" s="402"/>
      <c r="K189" s="402"/>
      <c r="L189" s="402"/>
    </row>
    <row r="190" spans="1:23" ht="12.75">
      <c r="A190" s="389"/>
      <c r="B190" s="389"/>
      <c r="C190" s="389"/>
      <c r="D190" s="389"/>
      <c r="E190" s="389"/>
      <c r="F190" s="389"/>
      <c r="G190" s="389"/>
      <c r="H190" s="389"/>
      <c r="I190" s="389"/>
      <c r="J190" s="389"/>
      <c r="K190" s="389"/>
      <c r="L190" s="389"/>
      <c r="M190" s="542"/>
      <c r="N190" s="648"/>
      <c r="O190" s="389"/>
      <c r="P190" s="389"/>
      <c r="Q190" s="389"/>
      <c r="R190" s="389"/>
      <c r="S190" s="389"/>
      <c r="T190" s="389"/>
      <c r="U190" s="389"/>
      <c r="V190" s="389"/>
      <c r="W190" s="389"/>
    </row>
    <row r="191" spans="1:23" ht="12.75">
      <c r="A191" s="389"/>
      <c r="B191" s="389"/>
      <c r="C191" s="389"/>
      <c r="D191" s="389"/>
      <c r="E191" s="389"/>
      <c r="F191" s="389"/>
      <c r="G191" s="389"/>
      <c r="H191" s="389"/>
      <c r="I191" s="389"/>
      <c r="J191" s="389"/>
      <c r="K191" s="389"/>
      <c r="L191" s="389"/>
      <c r="M191" s="542"/>
      <c r="N191" s="648"/>
      <c r="O191" s="389"/>
      <c r="P191" s="389"/>
      <c r="Q191" s="389"/>
      <c r="R191" s="389"/>
      <c r="S191" s="389"/>
      <c r="T191" s="389"/>
      <c r="U191" s="389"/>
      <c r="V191" s="389"/>
      <c r="W191" s="389"/>
    </row>
    <row r="192" spans="1:23" ht="12.75">
      <c r="A192" s="389"/>
      <c r="B192" s="389"/>
      <c r="C192" s="389"/>
      <c r="D192" s="389"/>
      <c r="E192" s="389"/>
      <c r="F192" s="389"/>
      <c r="G192" s="389"/>
      <c r="H192" s="389"/>
      <c r="I192" s="389"/>
      <c r="J192" s="389"/>
      <c r="K192" s="389"/>
      <c r="L192" s="389"/>
      <c r="M192" s="542"/>
      <c r="N192" s="648"/>
      <c r="O192" s="389"/>
      <c r="P192" s="389"/>
      <c r="Q192" s="389"/>
      <c r="R192" s="389"/>
      <c r="S192" s="389"/>
      <c r="T192" s="389"/>
      <c r="U192" s="389"/>
      <c r="V192" s="389"/>
      <c r="W192" s="389"/>
    </row>
    <row r="193" spans="1:23" ht="12.75">
      <c r="A193" s="389"/>
      <c r="B193" s="389"/>
      <c r="C193" s="389"/>
      <c r="D193" s="389"/>
      <c r="E193" s="389"/>
      <c r="F193" s="389"/>
      <c r="G193" s="389"/>
      <c r="H193" s="389"/>
      <c r="I193" s="389"/>
      <c r="J193" s="389"/>
      <c r="K193" s="389"/>
      <c r="L193" s="389"/>
      <c r="M193" s="542"/>
      <c r="N193" s="648"/>
      <c r="O193" s="389"/>
      <c r="P193" s="389"/>
      <c r="Q193" s="389"/>
      <c r="R193" s="389"/>
      <c r="S193" s="389"/>
      <c r="T193" s="389"/>
      <c r="U193" s="389"/>
      <c r="V193" s="389"/>
      <c r="W193" s="389"/>
    </row>
    <row r="194" spans="1:23" ht="12.75">
      <c r="A194" s="389"/>
      <c r="B194" s="389"/>
      <c r="C194" s="389"/>
      <c r="D194" s="389"/>
      <c r="E194" s="389"/>
      <c r="F194" s="389"/>
      <c r="G194" s="389"/>
      <c r="H194" s="389"/>
      <c r="I194" s="389"/>
      <c r="J194" s="389"/>
      <c r="K194" s="389"/>
      <c r="L194" s="389"/>
      <c r="M194" s="542"/>
      <c r="N194" s="648"/>
      <c r="O194" s="389"/>
      <c r="P194" s="389"/>
      <c r="Q194" s="389"/>
      <c r="R194" s="389"/>
      <c r="S194" s="389"/>
      <c r="T194" s="389"/>
      <c r="U194" s="389"/>
      <c r="V194" s="389"/>
      <c r="W194" s="389"/>
    </row>
    <row r="195" spans="1:23" ht="12.75">
      <c r="A195" s="389"/>
      <c r="B195" s="389"/>
      <c r="C195" s="389"/>
      <c r="D195" s="389"/>
      <c r="E195" s="389"/>
      <c r="F195" s="389"/>
      <c r="G195" s="389"/>
      <c r="H195" s="389"/>
      <c r="I195" s="389"/>
      <c r="J195" s="389"/>
      <c r="K195" s="389"/>
      <c r="L195" s="389"/>
      <c r="M195" s="542"/>
      <c r="N195" s="648"/>
      <c r="O195" s="389"/>
      <c r="P195" s="389"/>
      <c r="Q195" s="389"/>
      <c r="R195" s="389"/>
      <c r="S195" s="389"/>
      <c r="T195" s="389"/>
      <c r="U195" s="389"/>
      <c r="V195" s="389"/>
      <c r="W195" s="389"/>
    </row>
    <row r="196" spans="1:23" ht="12.75">
      <c r="A196" s="389"/>
      <c r="B196" s="389"/>
      <c r="C196" s="389"/>
      <c r="D196" s="389"/>
      <c r="E196" s="389"/>
      <c r="F196" s="389"/>
      <c r="G196" s="389"/>
      <c r="H196" s="389"/>
      <c r="I196" s="389"/>
      <c r="J196" s="389"/>
      <c r="K196" s="389"/>
      <c r="L196" s="389"/>
      <c r="M196" s="542"/>
      <c r="N196" s="648"/>
      <c r="O196" s="389"/>
      <c r="P196" s="389"/>
      <c r="Q196" s="389"/>
      <c r="R196" s="389"/>
      <c r="S196" s="389"/>
      <c r="T196" s="389"/>
      <c r="U196" s="389"/>
      <c r="V196" s="389"/>
      <c r="W196" s="389"/>
    </row>
    <row r="197" spans="1:23" ht="12.75">
      <c r="A197" s="389"/>
      <c r="B197" s="389"/>
      <c r="C197" s="389"/>
      <c r="D197" s="389"/>
      <c r="E197" s="389"/>
      <c r="F197" s="389"/>
      <c r="G197" s="389"/>
      <c r="H197" s="389"/>
      <c r="I197" s="389"/>
      <c r="J197" s="389"/>
      <c r="K197" s="389"/>
      <c r="L197" s="389"/>
      <c r="M197" s="542"/>
      <c r="N197" s="648"/>
      <c r="O197" s="389"/>
      <c r="P197" s="389"/>
      <c r="Q197" s="389"/>
      <c r="R197" s="389"/>
      <c r="S197" s="389"/>
      <c r="T197" s="389"/>
      <c r="U197" s="389"/>
      <c r="V197" s="389"/>
      <c r="W197" s="389"/>
    </row>
    <row r="198" spans="1:23" ht="12.75">
      <c r="A198" s="389"/>
      <c r="B198" s="389"/>
      <c r="C198" s="389"/>
      <c r="D198" s="389"/>
      <c r="E198" s="389"/>
      <c r="F198" s="389"/>
      <c r="G198" s="389"/>
      <c r="H198" s="389"/>
      <c r="I198" s="389"/>
      <c r="J198" s="389"/>
      <c r="K198" s="389"/>
      <c r="L198" s="389"/>
      <c r="M198" s="542"/>
      <c r="N198" s="648"/>
      <c r="O198" s="389"/>
      <c r="P198" s="389"/>
      <c r="Q198" s="389"/>
      <c r="R198" s="389"/>
      <c r="S198" s="389"/>
      <c r="T198" s="389"/>
      <c r="U198" s="389"/>
      <c r="V198" s="389"/>
      <c r="W198" s="389"/>
    </row>
    <row r="199" spans="1:23" ht="12.75">
      <c r="A199" s="389"/>
      <c r="B199" s="389"/>
      <c r="C199" s="389"/>
      <c r="D199" s="389"/>
      <c r="E199" s="389"/>
      <c r="F199" s="389"/>
      <c r="G199" s="389"/>
      <c r="H199" s="389"/>
      <c r="I199" s="389"/>
      <c r="J199" s="389"/>
      <c r="K199" s="389"/>
      <c r="L199" s="389"/>
      <c r="M199" s="542"/>
      <c r="N199" s="648"/>
      <c r="O199" s="389"/>
      <c r="P199" s="389"/>
      <c r="Q199" s="389"/>
      <c r="R199" s="389"/>
      <c r="S199" s="389"/>
      <c r="T199" s="389"/>
      <c r="U199" s="389"/>
      <c r="V199" s="389"/>
      <c r="W199" s="389"/>
    </row>
    <row r="200" spans="1:23" ht="12.75">
      <c r="A200" s="389"/>
      <c r="B200" s="389"/>
      <c r="C200" s="389"/>
      <c r="D200" s="389"/>
      <c r="E200" s="389"/>
      <c r="F200" s="389"/>
      <c r="G200" s="389"/>
      <c r="H200" s="389"/>
      <c r="I200" s="389"/>
      <c r="J200" s="389"/>
      <c r="K200" s="389"/>
      <c r="L200" s="389"/>
      <c r="M200" s="542"/>
      <c r="N200" s="648"/>
      <c r="O200" s="389"/>
      <c r="P200" s="389"/>
      <c r="Q200" s="389"/>
      <c r="R200" s="389"/>
      <c r="S200" s="389"/>
      <c r="T200" s="389"/>
      <c r="U200" s="389"/>
      <c r="V200" s="389"/>
      <c r="W200" s="389"/>
    </row>
    <row r="201" spans="1:23" ht="12.75">
      <c r="A201" s="389"/>
      <c r="B201" s="389"/>
      <c r="C201" s="389"/>
      <c r="D201" s="389"/>
      <c r="E201" s="389"/>
      <c r="F201" s="389"/>
      <c r="G201" s="389"/>
      <c r="H201" s="389"/>
      <c r="I201" s="389"/>
      <c r="J201" s="389"/>
      <c r="K201" s="389"/>
      <c r="L201" s="389"/>
      <c r="M201" s="542"/>
      <c r="N201" s="648"/>
      <c r="O201" s="389"/>
      <c r="P201" s="389"/>
      <c r="Q201" s="389"/>
      <c r="R201" s="389"/>
      <c r="S201" s="389"/>
      <c r="T201" s="389"/>
      <c r="U201" s="389"/>
      <c r="V201" s="389"/>
      <c r="W201" s="389"/>
    </row>
    <row r="202" spans="1:23" ht="12.75">
      <c r="A202" s="389"/>
      <c r="B202" s="389"/>
      <c r="C202" s="389"/>
      <c r="D202" s="389"/>
      <c r="E202" s="389"/>
      <c r="F202" s="389"/>
      <c r="G202" s="389"/>
      <c r="H202" s="389"/>
      <c r="I202" s="389"/>
      <c r="J202" s="389"/>
      <c r="K202" s="389"/>
      <c r="L202" s="389"/>
      <c r="M202" s="542"/>
      <c r="N202" s="648"/>
      <c r="O202" s="389"/>
      <c r="P202" s="389"/>
      <c r="Q202" s="389"/>
      <c r="R202" s="389"/>
      <c r="S202" s="389"/>
      <c r="T202" s="389"/>
      <c r="U202" s="389"/>
      <c r="V202" s="389"/>
      <c r="W202" s="389"/>
    </row>
    <row r="203" spans="1:23" ht="12.75">
      <c r="A203" s="389"/>
      <c r="B203" s="389"/>
      <c r="C203" s="389"/>
      <c r="D203" s="389"/>
      <c r="E203" s="389"/>
      <c r="F203" s="389"/>
      <c r="G203" s="389"/>
      <c r="H203" s="389"/>
      <c r="I203" s="389"/>
      <c r="J203" s="389"/>
      <c r="K203" s="389"/>
      <c r="L203" s="389"/>
      <c r="M203" s="542"/>
      <c r="N203" s="648"/>
      <c r="O203" s="389"/>
      <c r="P203" s="389"/>
      <c r="Q203" s="389"/>
      <c r="R203" s="389"/>
      <c r="S203" s="389"/>
      <c r="T203" s="389"/>
      <c r="U203" s="389"/>
      <c r="V203" s="389"/>
      <c r="W203" s="389"/>
    </row>
    <row r="204" spans="1:23" ht="12.75">
      <c r="A204" s="389"/>
      <c r="B204" s="389"/>
      <c r="C204" s="389"/>
      <c r="D204" s="389"/>
      <c r="E204" s="389"/>
      <c r="F204" s="389"/>
      <c r="G204" s="389"/>
      <c r="H204" s="389"/>
      <c r="I204" s="389"/>
      <c r="J204" s="389"/>
      <c r="K204" s="389"/>
      <c r="L204" s="389"/>
      <c r="M204" s="542"/>
      <c r="N204" s="648"/>
      <c r="O204" s="389"/>
      <c r="P204" s="389"/>
      <c r="Q204" s="389"/>
      <c r="R204" s="389"/>
      <c r="S204" s="389"/>
      <c r="T204" s="389"/>
      <c r="U204" s="389"/>
      <c r="V204" s="389"/>
      <c r="W204" s="389"/>
    </row>
    <row r="205" spans="1:23" ht="12.75">
      <c r="A205" s="389"/>
      <c r="B205" s="389"/>
      <c r="C205" s="389"/>
      <c r="D205" s="389"/>
      <c r="E205" s="389"/>
      <c r="F205" s="389"/>
      <c r="G205" s="389"/>
      <c r="H205" s="389"/>
      <c r="I205" s="389"/>
      <c r="J205" s="389"/>
      <c r="K205" s="389"/>
      <c r="L205" s="389"/>
      <c r="M205" s="542"/>
      <c r="N205" s="648"/>
      <c r="O205" s="389"/>
      <c r="P205" s="389"/>
      <c r="Q205" s="389"/>
      <c r="R205" s="389"/>
      <c r="S205" s="389"/>
      <c r="T205" s="389"/>
      <c r="U205" s="389"/>
      <c r="V205" s="389"/>
      <c r="W205" s="389"/>
    </row>
    <row r="206" spans="1:23" ht="12.75">
      <c r="A206" s="389"/>
      <c r="B206" s="389"/>
      <c r="C206" s="389"/>
      <c r="D206" s="389"/>
      <c r="E206" s="389"/>
      <c r="F206" s="389"/>
      <c r="G206" s="389"/>
      <c r="H206" s="389"/>
      <c r="I206" s="389"/>
      <c r="J206" s="389"/>
      <c r="K206" s="389"/>
      <c r="L206" s="389"/>
      <c r="M206" s="542"/>
      <c r="N206" s="648"/>
      <c r="O206" s="389"/>
      <c r="P206" s="389"/>
      <c r="Q206" s="389"/>
      <c r="R206" s="389"/>
      <c r="S206" s="389"/>
      <c r="T206" s="389"/>
      <c r="U206" s="389"/>
      <c r="V206" s="389"/>
      <c r="W206" s="389"/>
    </row>
    <row r="207" spans="1:23" ht="12.75">
      <c r="A207" s="389"/>
      <c r="B207" s="389"/>
      <c r="C207" s="389"/>
      <c r="D207" s="389"/>
      <c r="E207" s="389"/>
      <c r="F207" s="389"/>
      <c r="G207" s="389"/>
      <c r="H207" s="389"/>
      <c r="I207" s="389"/>
      <c r="J207" s="389"/>
      <c r="K207" s="389"/>
      <c r="L207" s="389"/>
      <c r="M207" s="542"/>
      <c r="N207" s="648"/>
      <c r="O207" s="389"/>
      <c r="P207" s="389"/>
      <c r="Q207" s="389"/>
      <c r="R207" s="389"/>
      <c r="S207" s="389"/>
      <c r="T207" s="389"/>
      <c r="U207" s="389"/>
      <c r="V207" s="389"/>
      <c r="W207" s="389"/>
    </row>
    <row r="208" spans="1:23" ht="12.75">
      <c r="A208" s="389"/>
      <c r="B208" s="389"/>
      <c r="C208" s="389"/>
      <c r="D208" s="389"/>
      <c r="E208" s="389"/>
      <c r="F208" s="389"/>
      <c r="G208" s="389"/>
      <c r="H208" s="389"/>
      <c r="I208" s="389"/>
      <c r="J208" s="389"/>
      <c r="K208" s="389"/>
      <c r="L208" s="389"/>
      <c r="M208" s="542"/>
      <c r="N208" s="648"/>
      <c r="O208" s="389"/>
      <c r="P208" s="389"/>
      <c r="Q208" s="389"/>
      <c r="R208" s="389"/>
      <c r="S208" s="389"/>
      <c r="T208" s="389"/>
      <c r="U208" s="389"/>
      <c r="V208" s="389"/>
      <c r="W208" s="389"/>
    </row>
    <row r="209" spans="1:23" ht="12.75">
      <c r="A209" s="389"/>
      <c r="B209" s="389"/>
      <c r="C209" s="389"/>
      <c r="D209" s="389"/>
      <c r="E209" s="389"/>
      <c r="F209" s="389"/>
      <c r="G209" s="389"/>
      <c r="H209" s="389"/>
      <c r="I209" s="389"/>
      <c r="J209" s="389"/>
      <c r="K209" s="389"/>
      <c r="L209" s="389"/>
      <c r="M209" s="542"/>
      <c r="N209" s="648"/>
      <c r="O209" s="389"/>
      <c r="P209" s="389"/>
      <c r="Q209" s="389"/>
      <c r="R209" s="389"/>
      <c r="S209" s="389"/>
      <c r="T209" s="389"/>
      <c r="U209" s="389"/>
      <c r="V209" s="389"/>
      <c r="W209" s="389"/>
    </row>
    <row r="210" spans="1:23" ht="12.75">
      <c r="A210" s="389"/>
      <c r="B210" s="389"/>
      <c r="C210" s="389"/>
      <c r="D210" s="389"/>
      <c r="E210" s="389"/>
      <c r="F210" s="389"/>
      <c r="G210" s="389"/>
      <c r="H210" s="389"/>
      <c r="I210" s="389"/>
      <c r="J210" s="389"/>
      <c r="K210" s="389"/>
      <c r="L210" s="389"/>
      <c r="M210" s="542"/>
      <c r="N210" s="648"/>
      <c r="O210" s="389"/>
      <c r="P210" s="389"/>
      <c r="Q210" s="389"/>
      <c r="R210" s="389"/>
      <c r="S210" s="389"/>
      <c r="T210" s="389"/>
      <c r="U210" s="389"/>
      <c r="V210" s="389"/>
      <c r="W210" s="389"/>
    </row>
    <row r="211" spans="1:23" ht="12.75">
      <c r="A211" s="389"/>
      <c r="B211" s="389"/>
      <c r="C211" s="389"/>
      <c r="D211" s="389"/>
      <c r="E211" s="389"/>
      <c r="F211" s="389"/>
      <c r="G211" s="389"/>
      <c r="H211" s="389"/>
      <c r="I211" s="389"/>
      <c r="J211" s="389"/>
      <c r="K211" s="389"/>
      <c r="L211" s="389"/>
      <c r="M211" s="542"/>
      <c r="N211" s="648"/>
      <c r="O211" s="389"/>
      <c r="P211" s="389"/>
      <c r="Q211" s="389"/>
      <c r="R211" s="389"/>
      <c r="S211" s="389"/>
      <c r="T211" s="389"/>
      <c r="U211" s="389"/>
      <c r="V211" s="389"/>
      <c r="W211" s="389"/>
    </row>
    <row r="212" spans="1:23" ht="12.75">
      <c r="A212" s="389"/>
      <c r="B212" s="389"/>
      <c r="C212" s="389"/>
      <c r="D212" s="389"/>
      <c r="E212" s="389"/>
      <c r="F212" s="389"/>
      <c r="G212" s="389"/>
      <c r="H212" s="389"/>
      <c r="I212" s="389"/>
      <c r="J212" s="389"/>
      <c r="K212" s="389"/>
      <c r="L212" s="389"/>
      <c r="M212" s="542"/>
      <c r="N212" s="648"/>
      <c r="O212" s="389"/>
      <c r="P212" s="389"/>
      <c r="Q212" s="389"/>
      <c r="R212" s="389"/>
      <c r="S212" s="389"/>
      <c r="T212" s="389"/>
      <c r="U212" s="389"/>
      <c r="V212" s="389"/>
      <c r="W212" s="389"/>
    </row>
    <row r="213" spans="1:23" ht="12.75">
      <c r="A213" s="389"/>
      <c r="B213" s="389"/>
      <c r="C213" s="389"/>
      <c r="D213" s="389"/>
      <c r="E213" s="389"/>
      <c r="F213" s="389"/>
      <c r="G213" s="389"/>
      <c r="H213" s="389"/>
      <c r="I213" s="389"/>
      <c r="J213" s="389"/>
      <c r="K213" s="389"/>
      <c r="L213" s="389"/>
      <c r="M213" s="542"/>
      <c r="N213" s="648"/>
      <c r="O213" s="389"/>
      <c r="P213" s="389"/>
      <c r="Q213" s="389"/>
      <c r="R213" s="389"/>
      <c r="S213" s="389"/>
      <c r="T213" s="389"/>
      <c r="U213" s="389"/>
      <c r="V213" s="389"/>
      <c r="W213" s="389"/>
    </row>
    <row r="214" spans="1:23" ht="12.75">
      <c r="A214" s="389"/>
      <c r="B214" s="389"/>
      <c r="C214" s="389"/>
      <c r="D214" s="389"/>
      <c r="E214" s="389"/>
      <c r="F214" s="389"/>
      <c r="G214" s="389"/>
      <c r="H214" s="389"/>
      <c r="I214" s="389"/>
      <c r="J214" s="389"/>
      <c r="K214" s="389"/>
      <c r="L214" s="389"/>
      <c r="M214" s="542"/>
      <c r="N214" s="648"/>
      <c r="O214" s="389"/>
      <c r="P214" s="389"/>
      <c r="Q214" s="389"/>
      <c r="R214" s="389"/>
      <c r="S214" s="389"/>
      <c r="T214" s="389"/>
      <c r="U214" s="389"/>
      <c r="V214" s="389"/>
      <c r="W214" s="389"/>
    </row>
    <row r="215" spans="1:23" ht="12.75">
      <c r="A215" s="389"/>
      <c r="B215" s="389"/>
      <c r="C215" s="389"/>
      <c r="D215" s="389"/>
      <c r="E215" s="389"/>
      <c r="F215" s="389"/>
      <c r="G215" s="389"/>
      <c r="H215" s="389"/>
      <c r="I215" s="389"/>
      <c r="J215" s="389"/>
      <c r="K215" s="389"/>
      <c r="L215" s="389"/>
      <c r="M215" s="542"/>
      <c r="N215" s="648"/>
      <c r="O215" s="389"/>
      <c r="P215" s="389"/>
      <c r="Q215" s="389"/>
      <c r="R215" s="389"/>
      <c r="S215" s="389"/>
      <c r="T215" s="389"/>
      <c r="U215" s="389"/>
      <c r="V215" s="389"/>
      <c r="W215" s="389"/>
    </row>
    <row r="216" spans="1:23" ht="12.75">
      <c r="A216" s="389"/>
      <c r="B216" s="389"/>
      <c r="C216" s="389"/>
      <c r="D216" s="389"/>
      <c r="E216" s="389"/>
      <c r="F216" s="389"/>
      <c r="G216" s="389"/>
      <c r="H216" s="389"/>
      <c r="I216" s="389"/>
      <c r="J216" s="389"/>
      <c r="K216" s="389"/>
      <c r="L216" s="389"/>
      <c r="M216" s="542"/>
      <c r="N216" s="648"/>
      <c r="O216" s="389"/>
      <c r="P216" s="389"/>
      <c r="Q216" s="389"/>
      <c r="R216" s="389"/>
      <c r="S216" s="389"/>
      <c r="T216" s="389"/>
      <c r="U216" s="389"/>
      <c r="V216" s="389"/>
      <c r="W216" s="389"/>
    </row>
    <row r="217" spans="1:23" ht="12.75">
      <c r="A217" s="389"/>
      <c r="B217" s="389"/>
      <c r="C217" s="389"/>
      <c r="D217" s="389"/>
      <c r="E217" s="389"/>
      <c r="F217" s="389"/>
      <c r="G217" s="389"/>
      <c r="H217" s="389"/>
      <c r="I217" s="389"/>
      <c r="J217" s="389"/>
      <c r="K217" s="389"/>
      <c r="L217" s="389"/>
      <c r="M217" s="542"/>
      <c r="N217" s="648"/>
      <c r="O217" s="389"/>
      <c r="P217" s="389"/>
      <c r="Q217" s="389"/>
      <c r="R217" s="389"/>
      <c r="S217" s="389"/>
      <c r="T217" s="389"/>
      <c r="U217" s="389"/>
      <c r="V217" s="389"/>
      <c r="W217" s="389"/>
    </row>
    <row r="218" spans="1:23" ht="12.75">
      <c r="A218" s="389"/>
      <c r="B218" s="389"/>
      <c r="C218" s="389"/>
      <c r="D218" s="389"/>
      <c r="E218" s="389"/>
      <c r="F218" s="389"/>
      <c r="G218" s="389"/>
      <c r="H218" s="389"/>
      <c r="I218" s="389"/>
      <c r="J218" s="389"/>
      <c r="K218" s="389"/>
      <c r="L218" s="389"/>
      <c r="M218" s="542"/>
      <c r="N218" s="648"/>
      <c r="O218" s="389"/>
      <c r="P218" s="389"/>
      <c r="Q218" s="389"/>
      <c r="R218" s="389"/>
      <c r="S218" s="389"/>
      <c r="T218" s="389"/>
      <c r="U218" s="389"/>
      <c r="V218" s="389"/>
      <c r="W218" s="389"/>
    </row>
    <row r="219" spans="1:23" ht="12.75">
      <c r="A219" s="389"/>
      <c r="B219" s="389"/>
      <c r="C219" s="389"/>
      <c r="D219" s="389"/>
      <c r="E219" s="389"/>
      <c r="F219" s="389"/>
      <c r="G219" s="389"/>
      <c r="H219" s="389"/>
      <c r="I219" s="389"/>
      <c r="J219" s="389"/>
      <c r="K219" s="389"/>
      <c r="L219" s="389"/>
      <c r="M219" s="542"/>
      <c r="N219" s="648"/>
      <c r="O219" s="389"/>
      <c r="P219" s="389"/>
      <c r="Q219" s="389"/>
      <c r="R219" s="389"/>
      <c r="S219" s="389"/>
      <c r="T219" s="389"/>
      <c r="U219" s="389"/>
      <c r="V219" s="389"/>
      <c r="W219" s="389"/>
    </row>
    <row r="220" spans="1:23" ht="12.75">
      <c r="A220" s="389"/>
      <c r="B220" s="389"/>
      <c r="C220" s="389"/>
      <c r="D220" s="389"/>
      <c r="E220" s="389"/>
      <c r="F220" s="389"/>
      <c r="G220" s="389"/>
      <c r="H220" s="389"/>
      <c r="I220" s="389"/>
      <c r="J220" s="389"/>
      <c r="K220" s="389"/>
      <c r="L220" s="389"/>
      <c r="M220" s="542"/>
      <c r="N220" s="648"/>
      <c r="O220" s="389"/>
      <c r="P220" s="389"/>
      <c r="Q220" s="389"/>
      <c r="R220" s="389"/>
      <c r="S220" s="389"/>
      <c r="T220" s="389"/>
      <c r="U220" s="389"/>
      <c r="V220" s="389"/>
      <c r="W220" s="389"/>
    </row>
    <row r="221" spans="1:23" ht="12.75">
      <c r="A221" s="389"/>
      <c r="B221" s="389"/>
      <c r="C221" s="389"/>
      <c r="D221" s="389"/>
      <c r="E221" s="389"/>
      <c r="F221" s="389"/>
      <c r="G221" s="389"/>
      <c r="H221" s="389"/>
      <c r="I221" s="389"/>
      <c r="J221" s="389"/>
      <c r="K221" s="389"/>
      <c r="L221" s="389"/>
      <c r="M221" s="542"/>
      <c r="N221" s="648"/>
      <c r="O221" s="389"/>
      <c r="P221" s="389"/>
      <c r="Q221" s="389"/>
      <c r="R221" s="389"/>
      <c r="S221" s="389"/>
      <c r="T221" s="389"/>
      <c r="U221" s="389"/>
      <c r="V221" s="389"/>
      <c r="W221" s="389"/>
    </row>
    <row r="222" spans="1:23" ht="12.75">
      <c r="A222" s="389"/>
      <c r="B222" s="389"/>
      <c r="C222" s="389"/>
      <c r="D222" s="389"/>
      <c r="E222" s="389"/>
      <c r="F222" s="389"/>
      <c r="G222" s="389"/>
      <c r="H222" s="389"/>
      <c r="I222" s="389"/>
      <c r="J222" s="389"/>
      <c r="K222" s="389"/>
      <c r="L222" s="389"/>
      <c r="M222" s="542"/>
      <c r="N222" s="648"/>
      <c r="O222" s="389"/>
      <c r="P222" s="389"/>
      <c r="Q222" s="389"/>
      <c r="R222" s="389"/>
      <c r="S222" s="389"/>
      <c r="T222" s="389"/>
      <c r="U222" s="389"/>
      <c r="V222" s="389"/>
      <c r="W222" s="389"/>
    </row>
    <row r="223" spans="1:23" ht="12.75">
      <c r="A223" s="389"/>
      <c r="B223" s="389"/>
      <c r="C223" s="389"/>
      <c r="D223" s="389"/>
      <c r="E223" s="389"/>
      <c r="F223" s="389"/>
      <c r="G223" s="389"/>
      <c r="H223" s="389"/>
      <c r="I223" s="389"/>
      <c r="J223" s="389"/>
      <c r="K223" s="389"/>
      <c r="L223" s="389"/>
      <c r="M223" s="542"/>
      <c r="N223" s="648"/>
      <c r="O223" s="389"/>
      <c r="P223" s="389"/>
      <c r="Q223" s="389"/>
      <c r="R223" s="389"/>
      <c r="S223" s="389"/>
      <c r="T223" s="389"/>
      <c r="U223" s="389"/>
      <c r="V223" s="389"/>
      <c r="W223" s="389"/>
    </row>
    <row r="224" spans="1:23" ht="12.75">
      <c r="A224" s="389"/>
      <c r="B224" s="389"/>
      <c r="C224" s="389"/>
      <c r="D224" s="389"/>
      <c r="E224" s="389"/>
      <c r="F224" s="389"/>
      <c r="G224" s="389"/>
      <c r="H224" s="389"/>
      <c r="I224" s="389"/>
      <c r="J224" s="389"/>
      <c r="K224" s="389"/>
      <c r="L224" s="389"/>
      <c r="M224" s="542"/>
      <c r="N224" s="648"/>
      <c r="O224" s="389"/>
      <c r="P224" s="389"/>
      <c r="Q224" s="389"/>
      <c r="R224" s="389"/>
      <c r="S224" s="389"/>
      <c r="T224" s="389"/>
      <c r="U224" s="389"/>
      <c r="V224" s="389"/>
      <c r="W224" s="389"/>
    </row>
    <row r="225" spans="1:23" ht="12.75">
      <c r="A225" s="389"/>
      <c r="B225" s="389"/>
      <c r="C225" s="389"/>
      <c r="D225" s="389"/>
      <c r="E225" s="389"/>
      <c r="F225" s="389"/>
      <c r="G225" s="389"/>
      <c r="H225" s="389"/>
      <c r="I225" s="389"/>
      <c r="J225" s="389"/>
      <c r="K225" s="389"/>
      <c r="L225" s="389"/>
      <c r="M225" s="542"/>
      <c r="N225" s="648"/>
      <c r="O225" s="389"/>
      <c r="P225" s="389"/>
      <c r="Q225" s="389"/>
      <c r="R225" s="389"/>
      <c r="S225" s="389"/>
      <c r="T225" s="389"/>
      <c r="U225" s="389"/>
      <c r="V225" s="389"/>
      <c r="W225" s="389"/>
    </row>
    <row r="226" spans="1:23" ht="12.75">
      <c r="A226" s="389"/>
      <c r="B226" s="389"/>
      <c r="C226" s="389"/>
      <c r="D226" s="389"/>
      <c r="E226" s="389"/>
      <c r="F226" s="389"/>
      <c r="G226" s="389"/>
      <c r="H226" s="389"/>
      <c r="I226" s="389"/>
      <c r="J226" s="389"/>
      <c r="K226" s="389"/>
      <c r="L226" s="389"/>
      <c r="M226" s="542"/>
      <c r="N226" s="648"/>
      <c r="O226" s="389"/>
      <c r="P226" s="389"/>
      <c r="Q226" s="389"/>
      <c r="R226" s="389"/>
      <c r="S226" s="389"/>
      <c r="T226" s="389"/>
      <c r="U226" s="389"/>
      <c r="V226" s="389"/>
      <c r="W226" s="389"/>
    </row>
    <row r="227" spans="1:23" ht="12.75">
      <c r="A227" s="389"/>
      <c r="B227" s="389"/>
      <c r="C227" s="389"/>
      <c r="D227" s="389"/>
      <c r="E227" s="389"/>
      <c r="F227" s="389"/>
      <c r="G227" s="389"/>
      <c r="H227" s="389"/>
      <c r="I227" s="389"/>
      <c r="J227" s="389"/>
      <c r="K227" s="389"/>
      <c r="L227" s="389"/>
      <c r="M227" s="542"/>
      <c r="N227" s="648"/>
      <c r="O227" s="389"/>
      <c r="P227" s="389"/>
      <c r="Q227" s="389"/>
      <c r="R227" s="389"/>
      <c r="S227" s="389"/>
      <c r="T227" s="389"/>
      <c r="U227" s="389"/>
      <c r="V227" s="389"/>
      <c r="W227" s="389"/>
    </row>
    <row r="228" spans="1:23" ht="12.75">
      <c r="A228" s="389"/>
      <c r="B228" s="389"/>
      <c r="C228" s="389"/>
      <c r="D228" s="389"/>
      <c r="E228" s="389"/>
      <c r="F228" s="389"/>
      <c r="G228" s="389"/>
      <c r="H228" s="389"/>
      <c r="I228" s="389"/>
      <c r="J228" s="389"/>
      <c r="K228" s="389"/>
      <c r="L228" s="389"/>
      <c r="M228" s="542"/>
      <c r="N228" s="648"/>
      <c r="O228" s="389"/>
      <c r="P228" s="389"/>
      <c r="Q228" s="389"/>
      <c r="R228" s="389"/>
      <c r="S228" s="389"/>
      <c r="T228" s="389"/>
      <c r="U228" s="389"/>
      <c r="V228" s="389"/>
      <c r="W228" s="389"/>
    </row>
    <row r="229" spans="1:23" ht="12.75">
      <c r="A229" s="389"/>
      <c r="B229" s="389"/>
      <c r="C229" s="389"/>
      <c r="D229" s="389"/>
      <c r="E229" s="389"/>
      <c r="F229" s="389"/>
      <c r="G229" s="389"/>
      <c r="H229" s="389"/>
      <c r="I229" s="389"/>
      <c r="J229" s="389"/>
      <c r="K229" s="389"/>
      <c r="L229" s="389"/>
      <c r="M229" s="542"/>
      <c r="N229" s="648"/>
      <c r="O229" s="389"/>
      <c r="P229" s="389"/>
      <c r="Q229" s="389"/>
      <c r="R229" s="389"/>
      <c r="S229" s="389"/>
      <c r="T229" s="389"/>
      <c r="U229" s="389"/>
      <c r="V229" s="389"/>
      <c r="W229" s="389"/>
    </row>
    <row r="230" spans="1:23" ht="12.75">
      <c r="A230" s="389"/>
      <c r="B230" s="389"/>
      <c r="C230" s="389"/>
      <c r="D230" s="389"/>
      <c r="E230" s="389"/>
      <c r="F230" s="389"/>
      <c r="G230" s="389"/>
      <c r="H230" s="389"/>
      <c r="I230" s="389"/>
      <c r="J230" s="389"/>
      <c r="K230" s="389"/>
      <c r="L230" s="389"/>
      <c r="M230" s="542"/>
      <c r="N230" s="648"/>
      <c r="O230" s="389"/>
      <c r="P230" s="389"/>
      <c r="Q230" s="389"/>
      <c r="R230" s="389"/>
      <c r="S230" s="389"/>
      <c r="T230" s="389"/>
      <c r="U230" s="389"/>
      <c r="V230" s="389"/>
      <c r="W230" s="389"/>
    </row>
    <row r="231" spans="1:23" ht="12.75">
      <c r="A231" s="389"/>
      <c r="B231" s="389"/>
      <c r="C231" s="389"/>
      <c r="D231" s="389"/>
      <c r="E231" s="389"/>
      <c r="F231" s="389"/>
      <c r="G231" s="389"/>
      <c r="H231" s="389"/>
      <c r="I231" s="389"/>
      <c r="J231" s="389"/>
      <c r="K231" s="389"/>
      <c r="L231" s="389"/>
      <c r="M231" s="542"/>
      <c r="N231" s="648"/>
      <c r="O231" s="389"/>
      <c r="P231" s="389"/>
      <c r="Q231" s="389"/>
      <c r="R231" s="389"/>
      <c r="S231" s="389"/>
      <c r="T231" s="389"/>
      <c r="U231" s="389"/>
      <c r="V231" s="389"/>
      <c r="W231" s="389"/>
    </row>
    <row r="232" spans="1:23" ht="12.75">
      <c r="A232" s="389"/>
      <c r="B232" s="389"/>
      <c r="C232" s="389"/>
      <c r="D232" s="389"/>
      <c r="E232" s="389"/>
      <c r="F232" s="389"/>
      <c r="G232" s="389"/>
      <c r="H232" s="389"/>
      <c r="I232" s="389"/>
      <c r="J232" s="389"/>
      <c r="K232" s="389"/>
      <c r="L232" s="389"/>
      <c r="M232" s="542"/>
      <c r="N232" s="648"/>
      <c r="O232" s="389"/>
      <c r="P232" s="389"/>
      <c r="Q232" s="389"/>
      <c r="R232" s="389"/>
      <c r="S232" s="389"/>
      <c r="T232" s="389"/>
      <c r="U232" s="389"/>
      <c r="V232" s="389"/>
      <c r="W232" s="389"/>
    </row>
    <row r="233" spans="1:23" ht="12.75">
      <c r="A233" s="389"/>
      <c r="B233" s="389"/>
      <c r="C233" s="389"/>
      <c r="D233" s="389"/>
      <c r="E233" s="389"/>
      <c r="F233" s="389"/>
      <c r="G233" s="389"/>
      <c r="H233" s="389"/>
      <c r="I233" s="389"/>
      <c r="J233" s="389"/>
      <c r="K233" s="389"/>
      <c r="L233" s="389"/>
      <c r="M233" s="542"/>
      <c r="N233" s="648"/>
      <c r="O233" s="389"/>
      <c r="P233" s="389"/>
      <c r="Q233" s="389"/>
      <c r="R233" s="389"/>
      <c r="S233" s="389"/>
      <c r="T233" s="389"/>
      <c r="U233" s="389"/>
      <c r="V233" s="389"/>
      <c r="W233" s="389"/>
    </row>
    <row r="234" spans="1:23" ht="12.75">
      <c r="A234" s="389"/>
      <c r="B234" s="389"/>
      <c r="C234" s="389"/>
      <c r="D234" s="389"/>
      <c r="E234" s="389"/>
      <c r="F234" s="389"/>
      <c r="G234" s="389"/>
      <c r="H234" s="389"/>
      <c r="I234" s="389"/>
      <c r="J234" s="389"/>
      <c r="K234" s="389"/>
      <c r="L234" s="389"/>
      <c r="M234" s="542"/>
      <c r="N234" s="648"/>
      <c r="O234" s="389"/>
      <c r="P234" s="389"/>
      <c r="Q234" s="389"/>
      <c r="R234" s="389"/>
      <c r="S234" s="389"/>
      <c r="T234" s="389"/>
      <c r="U234" s="389"/>
      <c r="V234" s="389"/>
      <c r="W234" s="389"/>
    </row>
    <row r="235" spans="1:23" ht="12.75">
      <c r="A235" s="389"/>
      <c r="B235" s="389"/>
      <c r="C235" s="389"/>
      <c r="D235" s="389"/>
      <c r="E235" s="389"/>
      <c r="F235" s="389"/>
      <c r="G235" s="389"/>
      <c r="H235" s="389"/>
      <c r="I235" s="389"/>
      <c r="J235" s="389"/>
      <c r="K235" s="389"/>
      <c r="L235" s="389"/>
      <c r="M235" s="542"/>
      <c r="N235" s="648"/>
      <c r="O235" s="389"/>
      <c r="P235" s="389"/>
      <c r="Q235" s="389"/>
      <c r="R235" s="389"/>
      <c r="S235" s="389"/>
      <c r="T235" s="389"/>
      <c r="U235" s="389"/>
      <c r="V235" s="389"/>
      <c r="W235" s="389"/>
    </row>
    <row r="236" spans="1:23" ht="12.75">
      <c r="A236" s="389"/>
      <c r="B236" s="389"/>
      <c r="C236" s="389"/>
      <c r="D236" s="389"/>
      <c r="E236" s="389"/>
      <c r="F236" s="389"/>
      <c r="G236" s="389"/>
      <c r="H236" s="389"/>
      <c r="I236" s="389"/>
      <c r="J236" s="389"/>
      <c r="K236" s="389"/>
      <c r="L236" s="389"/>
      <c r="M236" s="542"/>
      <c r="N236" s="648"/>
      <c r="O236" s="389"/>
      <c r="P236" s="389"/>
      <c r="Q236" s="389"/>
      <c r="R236" s="389"/>
      <c r="S236" s="389"/>
      <c r="T236" s="389"/>
      <c r="U236" s="389"/>
      <c r="V236" s="389"/>
      <c r="W236" s="389"/>
    </row>
    <row r="237" spans="1:23" ht="12.75">
      <c r="A237" s="389"/>
      <c r="B237" s="389"/>
      <c r="C237" s="389"/>
      <c r="D237" s="389"/>
      <c r="E237" s="389"/>
      <c r="F237" s="389"/>
      <c r="G237" s="389"/>
      <c r="H237" s="389"/>
      <c r="I237" s="389"/>
      <c r="J237" s="389"/>
      <c r="K237" s="389"/>
      <c r="L237" s="389"/>
      <c r="M237" s="542"/>
      <c r="N237" s="648"/>
      <c r="O237" s="389"/>
      <c r="P237" s="389"/>
      <c r="Q237" s="389"/>
      <c r="R237" s="389"/>
      <c r="S237" s="389"/>
      <c r="T237" s="389"/>
      <c r="U237" s="389"/>
      <c r="V237" s="389"/>
      <c r="W237" s="389"/>
    </row>
    <row r="238" spans="1:23" ht="12.75">
      <c r="A238" s="389"/>
      <c r="B238" s="389"/>
      <c r="C238" s="389"/>
      <c r="D238" s="389"/>
      <c r="E238" s="389"/>
      <c r="F238" s="389"/>
      <c r="G238" s="389"/>
      <c r="H238" s="389"/>
      <c r="I238" s="389"/>
      <c r="J238" s="389"/>
      <c r="K238" s="389"/>
      <c r="L238" s="389"/>
      <c r="M238" s="542"/>
      <c r="N238" s="648"/>
      <c r="O238" s="389"/>
      <c r="P238" s="389"/>
      <c r="Q238" s="389"/>
      <c r="R238" s="389"/>
      <c r="S238" s="389"/>
      <c r="T238" s="389"/>
      <c r="U238" s="389"/>
      <c r="V238" s="389"/>
      <c r="W238" s="389"/>
    </row>
    <row r="239" spans="1:23" ht="12.75">
      <c r="A239" s="389"/>
      <c r="B239" s="389"/>
      <c r="C239" s="389"/>
      <c r="D239" s="389"/>
      <c r="E239" s="389"/>
      <c r="F239" s="389"/>
      <c r="G239" s="389"/>
      <c r="H239" s="389"/>
      <c r="I239" s="389"/>
      <c r="J239" s="389"/>
      <c r="K239" s="389"/>
      <c r="L239" s="389"/>
      <c r="M239" s="542"/>
      <c r="N239" s="648"/>
      <c r="O239" s="389"/>
      <c r="P239" s="389"/>
      <c r="Q239" s="389"/>
      <c r="R239" s="389"/>
      <c r="S239" s="389"/>
      <c r="T239" s="389"/>
      <c r="U239" s="389"/>
      <c r="V239" s="389"/>
      <c r="W239" s="389"/>
    </row>
    <row r="240" spans="1:23" ht="12.75">
      <c r="A240" s="389"/>
      <c r="B240" s="389"/>
      <c r="C240" s="389"/>
      <c r="D240" s="389"/>
      <c r="E240" s="389"/>
      <c r="F240" s="389"/>
      <c r="G240" s="389"/>
      <c r="H240" s="389"/>
      <c r="I240" s="389"/>
      <c r="J240" s="389"/>
      <c r="K240" s="389"/>
      <c r="L240" s="389"/>
      <c r="M240" s="542"/>
      <c r="N240" s="648"/>
      <c r="O240" s="389"/>
      <c r="P240" s="389"/>
      <c r="Q240" s="389"/>
      <c r="R240" s="389"/>
      <c r="S240" s="389"/>
      <c r="T240" s="389"/>
      <c r="U240" s="389"/>
      <c r="V240" s="389"/>
      <c r="W240" s="389"/>
    </row>
    <row r="241" spans="1:23" ht="12.75">
      <c r="A241" s="389"/>
      <c r="B241" s="389"/>
      <c r="C241" s="389"/>
      <c r="D241" s="389"/>
      <c r="E241" s="389"/>
      <c r="F241" s="389"/>
      <c r="G241" s="389"/>
      <c r="H241" s="389"/>
      <c r="I241" s="389"/>
      <c r="J241" s="389"/>
      <c r="K241" s="389"/>
      <c r="L241" s="389"/>
      <c r="M241" s="542"/>
      <c r="N241" s="648"/>
      <c r="O241" s="389"/>
      <c r="P241" s="389"/>
      <c r="Q241" s="389"/>
      <c r="R241" s="389"/>
      <c r="S241" s="389"/>
      <c r="T241" s="389"/>
      <c r="U241" s="389"/>
      <c r="V241" s="389"/>
      <c r="W241" s="389"/>
    </row>
    <row r="346" ht="12.75"/>
  </sheetData>
  <sheetProtection/>
  <mergeCells count="16">
    <mergeCell ref="B33:L33"/>
    <mergeCell ref="B34:L34"/>
    <mergeCell ref="B69:I69"/>
    <mergeCell ref="B70:I70"/>
    <mergeCell ref="B164:L164"/>
    <mergeCell ref="B117:H117"/>
    <mergeCell ref="B161:L161"/>
    <mergeCell ref="B162:L162"/>
    <mergeCell ref="B163:L163"/>
    <mergeCell ref="B115:H115"/>
    <mergeCell ref="B116:H116"/>
    <mergeCell ref="B71:I71"/>
    <mergeCell ref="B72:I72"/>
    <mergeCell ref="B73:I73"/>
    <mergeCell ref="B74:I74"/>
    <mergeCell ref="B114:H114"/>
  </mergeCells>
  <hyperlinks>
    <hyperlink ref="C5" location="B43" display="Notes"/>
    <hyperlink ref="C48" location="B83" display="Notes"/>
    <hyperlink ref="C93" location="B175" display="Notes"/>
    <hyperlink ref="C134" location="B346" display="Notes"/>
  </hyperlinks>
  <printOptions/>
  <pageMargins left="0.15748031496062992" right="0.15748031496062992" top="0.1968503937007874" bottom="0.1968503937007874" header="0.5118110236220472" footer="0.5118110236220472"/>
  <pageSetup horizontalDpi="600" verticalDpi="600" orientation="landscape" paperSize="9" r:id="rId2"/>
  <ignoredErrors>
    <ignoredError sqref="D7" formulaRange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2"/>
  </sheetPr>
  <dimension ref="A1:Y110"/>
  <sheetViews>
    <sheetView zoomScale="75" zoomScaleNormal="75" zoomScalePageLayoutView="0" workbookViewId="0" topLeftCell="B1">
      <selection activeCell="O31" sqref="O31"/>
    </sheetView>
  </sheetViews>
  <sheetFormatPr defaultColWidth="9.140625" defaultRowHeight="12.75"/>
  <cols>
    <col min="1" max="1" width="2.7109375" style="308" customWidth="1"/>
    <col min="2" max="2" width="6.28125" style="1" customWidth="1"/>
    <col min="3" max="3" width="26.421875" style="1" customWidth="1"/>
    <col min="4" max="4" width="6.7109375" style="1" customWidth="1"/>
    <col min="5" max="10" width="9.140625" style="1" customWidth="1"/>
    <col min="11" max="11" width="10.140625" style="239" customWidth="1"/>
    <col min="12" max="12" width="9.421875" style="229" customWidth="1"/>
    <col min="13" max="13" width="8.00390625" style="532" customWidth="1"/>
    <col min="14" max="14" width="8.8515625" style="532" customWidth="1"/>
  </cols>
  <sheetData>
    <row r="1" spans="1:24" ht="11.25" customHeight="1">
      <c r="A1" s="310"/>
      <c r="B1" s="310"/>
      <c r="C1" s="310"/>
      <c r="D1" s="310"/>
      <c r="E1" s="310"/>
      <c r="F1" s="310"/>
      <c r="G1" s="310"/>
      <c r="H1" s="310"/>
      <c r="I1" s="310"/>
      <c r="J1" s="310"/>
      <c r="K1" s="311"/>
      <c r="L1" s="312"/>
      <c r="M1" s="583"/>
      <c r="N1" s="583"/>
      <c r="O1" s="314"/>
      <c r="P1" s="314"/>
      <c r="Q1" s="314"/>
      <c r="R1" s="314"/>
      <c r="S1" s="314"/>
      <c r="T1" s="314"/>
      <c r="U1" s="314"/>
      <c r="V1" s="314"/>
      <c r="W1" s="314"/>
      <c r="X1" s="314"/>
    </row>
    <row r="2" spans="1:24" ht="12.75" hidden="1">
      <c r="A2" s="310"/>
      <c r="B2" s="310"/>
      <c r="C2" s="310"/>
      <c r="D2" s="310"/>
      <c r="E2" s="310"/>
      <c r="F2" s="310"/>
      <c r="G2" s="310"/>
      <c r="H2" s="310"/>
      <c r="I2" s="310"/>
      <c r="J2" s="310"/>
      <c r="K2" s="311"/>
      <c r="L2" s="312"/>
      <c r="M2" s="583"/>
      <c r="N2" s="583"/>
      <c r="O2" s="314"/>
      <c r="P2" s="314"/>
      <c r="Q2" s="314"/>
      <c r="R2" s="314"/>
      <c r="S2" s="314"/>
      <c r="T2" s="314"/>
      <c r="U2" s="314"/>
      <c r="V2" s="314"/>
      <c r="W2" s="314"/>
      <c r="X2" s="314"/>
    </row>
    <row r="3" spans="1:23" ht="15">
      <c r="A3" s="310"/>
      <c r="B3" s="43" t="str">
        <f>+Index!B16</f>
        <v>III.1. Faculty by type of institution</v>
      </c>
      <c r="C3" s="44"/>
      <c r="D3" s="45"/>
      <c r="E3" s="45"/>
      <c r="F3" s="45"/>
      <c r="G3" s="45"/>
      <c r="H3" s="45"/>
      <c r="I3" s="45"/>
      <c r="J3" s="754"/>
      <c r="K3" s="754"/>
      <c r="L3" s="617"/>
      <c r="M3" s="596"/>
      <c r="N3" s="618"/>
      <c r="O3" s="314"/>
      <c r="P3" s="314"/>
      <c r="Q3" s="314"/>
      <c r="R3" s="314"/>
      <c r="S3" s="314"/>
      <c r="T3" s="314"/>
      <c r="U3" s="314"/>
      <c r="V3" s="314"/>
      <c r="W3" s="314"/>
    </row>
    <row r="4" spans="1:24" ht="12.75">
      <c r="A4" s="310"/>
      <c r="B4" s="315"/>
      <c r="C4" s="315"/>
      <c r="D4" s="316"/>
      <c r="E4" s="316"/>
      <c r="F4" s="316"/>
      <c r="G4" s="316"/>
      <c r="H4" s="316"/>
      <c r="I4" s="316"/>
      <c r="J4" s="354"/>
      <c r="K4" s="317"/>
      <c r="L4" s="317"/>
      <c r="M4" s="28"/>
      <c r="N4" s="316"/>
      <c r="O4" s="314"/>
      <c r="P4" s="314"/>
      <c r="Q4" s="314"/>
      <c r="R4" s="314"/>
      <c r="S4" s="314"/>
      <c r="T4" s="314"/>
      <c r="U4" s="314"/>
      <c r="V4" s="314"/>
      <c r="W4" s="314"/>
      <c r="X4" s="314"/>
    </row>
    <row r="5" spans="1:25" s="625" customFormat="1" ht="10.5">
      <c r="A5" s="311"/>
      <c r="B5" s="351"/>
      <c r="C5" s="352"/>
      <c r="D5" s="353" t="s">
        <v>88</v>
      </c>
      <c r="E5" s="71">
        <v>1997</v>
      </c>
      <c r="F5" s="71">
        <v>1998</v>
      </c>
      <c r="G5" s="71">
        <v>1999</v>
      </c>
      <c r="H5" s="71">
        <v>2000</v>
      </c>
      <c r="I5" s="71">
        <v>2001</v>
      </c>
      <c r="J5" s="71">
        <v>2002</v>
      </c>
      <c r="K5" s="71">
        <v>2003</v>
      </c>
      <c r="L5" s="71">
        <v>2004</v>
      </c>
      <c r="M5" s="71">
        <v>2005</v>
      </c>
      <c r="N5" s="71">
        <v>2006</v>
      </c>
      <c r="O5" s="701">
        <v>2007</v>
      </c>
      <c r="P5" s="624"/>
      <c r="Q5" s="624"/>
      <c r="R5" s="624"/>
      <c r="S5" s="624"/>
      <c r="T5" s="624"/>
      <c r="U5" s="624"/>
      <c r="V5" s="624"/>
      <c r="W5" s="624"/>
      <c r="X5" s="624"/>
      <c r="Y5" s="624"/>
    </row>
    <row r="6" spans="1:25" s="91" customFormat="1" ht="12.75">
      <c r="A6" s="321"/>
      <c r="B6" s="26" t="s">
        <v>58</v>
      </c>
      <c r="C6" s="26"/>
      <c r="D6" s="137" t="s">
        <v>152</v>
      </c>
      <c r="E6" s="158" t="s">
        <v>131</v>
      </c>
      <c r="F6" s="158" t="s">
        <v>131</v>
      </c>
      <c r="G6" s="158" t="s">
        <v>131</v>
      </c>
      <c r="H6" s="158" t="s">
        <v>131</v>
      </c>
      <c r="I6" s="158" t="s">
        <v>131</v>
      </c>
      <c r="J6" s="158">
        <v>6818</v>
      </c>
      <c r="K6" s="158">
        <v>7169</v>
      </c>
      <c r="L6" s="158" t="s">
        <v>143</v>
      </c>
      <c r="M6" s="593" t="s">
        <v>143</v>
      </c>
      <c r="N6" s="692" t="s">
        <v>143</v>
      </c>
      <c r="O6" s="704" t="s">
        <v>143</v>
      </c>
      <c r="P6" s="318"/>
      <c r="Q6" s="318"/>
      <c r="R6" s="318"/>
      <c r="S6" s="318"/>
      <c r="T6" s="318"/>
      <c r="U6" s="318"/>
      <c r="V6" s="318"/>
      <c r="W6" s="318"/>
      <c r="X6" s="318"/>
      <c r="Y6" s="318"/>
    </row>
    <row r="7" spans="1:25" ht="12.75">
      <c r="A7" s="310"/>
      <c r="B7" s="49" t="str">
        <f>+t_1</f>
        <v>1. Universities</v>
      </c>
      <c r="C7" s="47"/>
      <c r="D7" s="329"/>
      <c r="E7" s="110">
        <v>0</v>
      </c>
      <c r="F7" s="144">
        <v>0</v>
      </c>
      <c r="G7" s="144">
        <v>0</v>
      </c>
      <c r="H7" s="144">
        <v>0</v>
      </c>
      <c r="I7" s="144">
        <v>0</v>
      </c>
      <c r="J7" s="144">
        <v>0</v>
      </c>
      <c r="K7" s="160">
        <v>0</v>
      </c>
      <c r="L7" s="511">
        <v>0</v>
      </c>
      <c r="M7" s="159">
        <v>0</v>
      </c>
      <c r="N7" s="159">
        <v>0</v>
      </c>
      <c r="O7" s="704">
        <v>0</v>
      </c>
      <c r="P7" s="314"/>
      <c r="Q7" s="314"/>
      <c r="R7" s="314"/>
      <c r="S7" s="314"/>
      <c r="T7" s="314"/>
      <c r="U7" s="314"/>
      <c r="V7" s="314"/>
      <c r="W7" s="314"/>
      <c r="X7" s="314"/>
      <c r="Y7" s="314"/>
    </row>
    <row r="8" spans="1:25" s="195" customFormat="1" ht="12.75">
      <c r="A8" s="310"/>
      <c r="B8" s="328"/>
      <c r="C8" s="346"/>
      <c r="D8" s="254"/>
      <c r="E8" s="233"/>
      <c r="F8" s="194"/>
      <c r="G8" s="194"/>
      <c r="H8" s="194"/>
      <c r="I8" s="194"/>
      <c r="J8" s="194"/>
      <c r="K8" s="476"/>
      <c r="L8" s="512"/>
      <c r="M8" s="611"/>
      <c r="N8" s="693"/>
      <c r="O8" s="705"/>
      <c r="P8" s="313"/>
      <c r="Q8" s="313"/>
      <c r="R8" s="313"/>
      <c r="S8" s="313"/>
      <c r="T8" s="313"/>
      <c r="U8" s="313"/>
      <c r="V8" s="313"/>
      <c r="W8" s="313"/>
      <c r="X8" s="313"/>
      <c r="Y8" s="313"/>
    </row>
    <row r="9" spans="1:25" s="195" customFormat="1" ht="12.75">
      <c r="A9" s="310"/>
      <c r="B9" s="328"/>
      <c r="C9" s="346"/>
      <c r="D9" s="254"/>
      <c r="E9" s="234"/>
      <c r="F9" s="179"/>
      <c r="G9" s="179"/>
      <c r="H9" s="179"/>
      <c r="I9" s="179"/>
      <c r="J9" s="179"/>
      <c r="K9" s="477"/>
      <c r="L9" s="513"/>
      <c r="M9" s="592"/>
      <c r="N9" s="694"/>
      <c r="O9" s="706"/>
      <c r="P9" s="313"/>
      <c r="Q9" s="313"/>
      <c r="R9" s="313"/>
      <c r="S9" s="313"/>
      <c r="T9" s="313"/>
      <c r="U9" s="313"/>
      <c r="V9" s="313"/>
      <c r="W9" s="313"/>
      <c r="X9" s="313"/>
      <c r="Y9" s="313"/>
    </row>
    <row r="10" spans="1:25" s="195" customFormat="1" ht="12.75">
      <c r="A10" s="310"/>
      <c r="B10" s="328" t="s">
        <v>138</v>
      </c>
      <c r="C10" s="346"/>
      <c r="D10" s="254"/>
      <c r="E10" s="235"/>
      <c r="F10" s="180"/>
      <c r="G10" s="180"/>
      <c r="H10" s="180"/>
      <c r="I10" s="180"/>
      <c r="J10" s="180"/>
      <c r="K10" s="478"/>
      <c r="L10" s="514"/>
      <c r="M10" s="612"/>
      <c r="N10" s="695"/>
      <c r="O10" s="707"/>
      <c r="P10" s="313"/>
      <c r="Q10" s="313"/>
      <c r="R10" s="313"/>
      <c r="S10" s="313"/>
      <c r="T10" s="313"/>
      <c r="U10" s="313"/>
      <c r="V10" s="313"/>
      <c r="W10" s="313"/>
      <c r="X10" s="313"/>
      <c r="Y10" s="313"/>
    </row>
    <row r="11" spans="1:25" s="195" customFormat="1" ht="12.75">
      <c r="A11" s="310"/>
      <c r="B11" s="49" t="s">
        <v>147</v>
      </c>
      <c r="C11" s="47"/>
      <c r="D11" s="254"/>
      <c r="E11" s="110" t="s">
        <v>131</v>
      </c>
      <c r="F11" s="110" t="s">
        <v>131</v>
      </c>
      <c r="G11" s="110" t="s">
        <v>131</v>
      </c>
      <c r="H11" s="110" t="s">
        <v>131</v>
      </c>
      <c r="I11" s="110" t="s">
        <v>131</v>
      </c>
      <c r="J11" s="110">
        <v>6818</v>
      </c>
      <c r="K11" s="159">
        <v>7169</v>
      </c>
      <c r="L11" s="515" t="s">
        <v>143</v>
      </c>
      <c r="M11" s="613" t="s">
        <v>143</v>
      </c>
      <c r="N11" s="696" t="s">
        <v>143</v>
      </c>
      <c r="O11" s="704" t="s">
        <v>143</v>
      </c>
      <c r="P11" s="313"/>
      <c r="Q11" s="313"/>
      <c r="R11" s="313"/>
      <c r="S11" s="313"/>
      <c r="T11" s="313"/>
      <c r="U11" s="313"/>
      <c r="V11" s="313"/>
      <c r="W11" s="313"/>
      <c r="X11" s="313"/>
      <c r="Y11" s="313"/>
    </row>
    <row r="12" spans="1:25" s="195" customFormat="1" ht="12.75">
      <c r="A12" s="310"/>
      <c r="B12" s="328"/>
      <c r="C12" s="346"/>
      <c r="D12" s="254"/>
      <c r="E12" s="236"/>
      <c r="F12" s="112"/>
      <c r="G12" s="112"/>
      <c r="H12" s="112"/>
      <c r="I12" s="112"/>
      <c r="J12" s="112"/>
      <c r="K12" s="483"/>
      <c r="L12" s="483"/>
      <c r="M12" s="614"/>
      <c r="N12" s="697"/>
      <c r="O12" s="708"/>
      <c r="P12" s="313"/>
      <c r="Q12" s="313"/>
      <c r="R12" s="313"/>
      <c r="S12" s="313"/>
      <c r="T12" s="313"/>
      <c r="U12" s="313"/>
      <c r="V12" s="313"/>
      <c r="W12" s="313"/>
      <c r="X12" s="313"/>
      <c r="Y12" s="313"/>
    </row>
    <row r="13" spans="1:25" s="195" customFormat="1" ht="12.75">
      <c r="A13" s="310"/>
      <c r="B13" s="27" t="s">
        <v>59</v>
      </c>
      <c r="C13" s="92"/>
      <c r="D13" s="330" t="s">
        <v>152</v>
      </c>
      <c r="E13" s="159">
        <f aca="true" t="shared" si="0" ref="E13:M13">+E14+E18</f>
        <v>22056</v>
      </c>
      <c r="F13" s="159">
        <f t="shared" si="0"/>
        <v>22457</v>
      </c>
      <c r="G13" s="159">
        <f t="shared" si="0"/>
        <v>23168</v>
      </c>
      <c r="H13" s="159">
        <f t="shared" si="0"/>
        <v>22643</v>
      </c>
      <c r="I13" s="159">
        <f t="shared" si="0"/>
        <v>24265</v>
      </c>
      <c r="J13" s="159">
        <f t="shared" si="0"/>
        <v>25786</v>
      </c>
      <c r="K13" s="159">
        <f t="shared" si="0"/>
        <v>28338</v>
      </c>
      <c r="L13" s="515">
        <f t="shared" si="0"/>
        <v>29183</v>
      </c>
      <c r="M13" s="515">
        <f t="shared" si="0"/>
        <v>28670</v>
      </c>
      <c r="N13" s="696">
        <v>28363</v>
      </c>
      <c r="O13" s="704">
        <v>28042</v>
      </c>
      <c r="P13" s="313"/>
      <c r="Q13" s="313"/>
      <c r="R13" s="313"/>
      <c r="S13" s="313"/>
      <c r="T13" s="313"/>
      <c r="U13" s="313"/>
      <c r="V13" s="313"/>
      <c r="W13" s="313"/>
      <c r="X13" s="313"/>
      <c r="Y13" s="313"/>
    </row>
    <row r="14" spans="1:25" s="231" customFormat="1" ht="12.75">
      <c r="A14" s="322"/>
      <c r="B14" s="232" t="s">
        <v>61</v>
      </c>
      <c r="C14" s="309"/>
      <c r="D14" s="331" t="s">
        <v>138</v>
      </c>
      <c r="E14" s="267">
        <v>13703</v>
      </c>
      <c r="F14" s="268">
        <v>14181</v>
      </c>
      <c r="G14" s="268">
        <v>14510</v>
      </c>
      <c r="H14" s="268">
        <v>14018</v>
      </c>
      <c r="I14" s="268">
        <v>14886</v>
      </c>
      <c r="J14" s="268">
        <v>15883</v>
      </c>
      <c r="K14" s="484">
        <v>17171</v>
      </c>
      <c r="L14" s="484">
        <v>18016</v>
      </c>
      <c r="M14" s="615">
        <v>18070</v>
      </c>
      <c r="N14" s="712">
        <v>17902</v>
      </c>
      <c r="O14" s="709">
        <v>18445</v>
      </c>
      <c r="P14" s="319"/>
      <c r="Q14" s="319"/>
      <c r="R14" s="319"/>
      <c r="S14" s="319"/>
      <c r="T14" s="319"/>
      <c r="U14" s="319"/>
      <c r="V14" s="319"/>
      <c r="W14" s="319"/>
      <c r="X14" s="319"/>
      <c r="Y14" s="319"/>
    </row>
    <row r="15" spans="1:25" ht="12.75">
      <c r="A15" s="310"/>
      <c r="B15" s="49"/>
      <c r="C15" s="47"/>
      <c r="D15" s="332" t="s">
        <v>138</v>
      </c>
      <c r="E15" s="266"/>
      <c r="F15" s="83" t="s">
        <v>138</v>
      </c>
      <c r="G15" s="83" t="s">
        <v>138</v>
      </c>
      <c r="H15" s="83" t="s">
        <v>138</v>
      </c>
      <c r="I15" s="83" t="s">
        <v>138</v>
      </c>
      <c r="J15" s="83" t="s">
        <v>138</v>
      </c>
      <c r="K15" s="485" t="s">
        <v>138</v>
      </c>
      <c r="L15" s="485" t="s">
        <v>138</v>
      </c>
      <c r="M15" s="83"/>
      <c r="N15" s="693"/>
      <c r="O15" s="705"/>
      <c r="P15" s="314"/>
      <c r="Q15" s="314"/>
      <c r="R15" s="314"/>
      <c r="S15" s="314"/>
      <c r="T15" s="314"/>
      <c r="U15" s="314"/>
      <c r="V15" s="314"/>
      <c r="W15" s="314"/>
      <c r="X15" s="314"/>
      <c r="Y15" s="314"/>
    </row>
    <row r="16" spans="1:25" ht="12.75">
      <c r="A16" s="310"/>
      <c r="B16" s="49"/>
      <c r="C16" s="47"/>
      <c r="D16" s="332" t="s">
        <v>138</v>
      </c>
      <c r="E16" s="240"/>
      <c r="F16" s="85"/>
      <c r="G16" s="85"/>
      <c r="H16" s="85"/>
      <c r="I16" s="85"/>
      <c r="J16" s="85"/>
      <c r="K16" s="418"/>
      <c r="L16" s="418"/>
      <c r="M16" s="85"/>
      <c r="N16" s="694"/>
      <c r="O16" s="706"/>
      <c r="P16" s="314"/>
      <c r="Q16" s="314"/>
      <c r="R16" s="314"/>
      <c r="S16" s="314"/>
      <c r="T16" s="314"/>
      <c r="U16" s="314"/>
      <c r="V16" s="314"/>
      <c r="W16" s="314"/>
      <c r="X16" s="314"/>
      <c r="Y16" s="314"/>
    </row>
    <row r="17" spans="1:25" ht="12.75">
      <c r="A17" s="310"/>
      <c r="B17" s="49"/>
      <c r="C17" s="47"/>
      <c r="D17" s="332" t="s">
        <v>138</v>
      </c>
      <c r="E17" s="355"/>
      <c r="F17" s="82"/>
      <c r="G17" s="82"/>
      <c r="H17" s="82"/>
      <c r="I17" s="82"/>
      <c r="J17" s="82"/>
      <c r="K17" s="419"/>
      <c r="L17" s="419"/>
      <c r="M17" s="85"/>
      <c r="N17" s="695"/>
      <c r="O17" s="706"/>
      <c r="P17" s="314"/>
      <c r="Q17" s="314"/>
      <c r="R17" s="314"/>
      <c r="S17" s="314"/>
      <c r="T17" s="314"/>
      <c r="U17" s="314"/>
      <c r="V17" s="314"/>
      <c r="W17" s="314"/>
      <c r="X17" s="314"/>
      <c r="Y17" s="314"/>
    </row>
    <row r="18" spans="1:25" ht="12.75">
      <c r="A18" s="310"/>
      <c r="B18" s="49" t="s">
        <v>148</v>
      </c>
      <c r="C18" s="47"/>
      <c r="D18" s="333" t="s">
        <v>138</v>
      </c>
      <c r="E18" s="356">
        <f>E19+E20+E21</f>
        <v>8353</v>
      </c>
      <c r="F18" s="214">
        <f aca="true" t="shared" si="1" ref="F18:O18">F19+F20+F21</f>
        <v>8276</v>
      </c>
      <c r="G18" s="214">
        <f t="shared" si="1"/>
        <v>8658</v>
      </c>
      <c r="H18" s="214">
        <f t="shared" si="1"/>
        <v>8625</v>
      </c>
      <c r="I18" s="214">
        <f t="shared" si="1"/>
        <v>9379</v>
      </c>
      <c r="J18" s="214">
        <f t="shared" si="1"/>
        <v>9903</v>
      </c>
      <c r="K18" s="374">
        <f t="shared" si="1"/>
        <v>11167</v>
      </c>
      <c r="L18" s="374">
        <f t="shared" si="1"/>
        <v>11167</v>
      </c>
      <c r="M18" s="374">
        <f t="shared" si="1"/>
        <v>10600</v>
      </c>
      <c r="N18" s="374">
        <f t="shared" si="1"/>
        <v>10502</v>
      </c>
      <c r="O18" s="374">
        <f t="shared" si="1"/>
        <v>9598</v>
      </c>
      <c r="P18" s="314"/>
      <c r="Q18" s="314"/>
      <c r="R18" s="314"/>
      <c r="S18" s="314"/>
      <c r="T18" s="314"/>
      <c r="U18" s="314"/>
      <c r="V18" s="314"/>
      <c r="W18" s="314"/>
      <c r="X18" s="314"/>
      <c r="Y18" s="314"/>
    </row>
    <row r="19" spans="1:25" ht="12.75">
      <c r="A19" s="310"/>
      <c r="B19" s="328" t="s">
        <v>149</v>
      </c>
      <c r="C19" s="346"/>
      <c r="D19" s="332"/>
      <c r="E19" s="266">
        <v>7077</v>
      </c>
      <c r="F19" s="83">
        <v>6933</v>
      </c>
      <c r="G19" s="83">
        <v>7225</v>
      </c>
      <c r="H19" s="83">
        <v>7132</v>
      </c>
      <c r="I19" s="83">
        <v>7395</v>
      </c>
      <c r="J19" s="83">
        <v>7546</v>
      </c>
      <c r="K19" s="485">
        <v>8104</v>
      </c>
      <c r="L19" s="485">
        <v>8104</v>
      </c>
      <c r="M19" s="85">
        <v>8323</v>
      </c>
      <c r="N19" s="693">
        <v>8218</v>
      </c>
      <c r="O19" s="706">
        <v>8168</v>
      </c>
      <c r="P19" s="314"/>
      <c r="Q19" s="314"/>
      <c r="R19" s="314"/>
      <c r="S19" s="314"/>
      <c r="T19" s="314"/>
      <c r="U19" s="314"/>
      <c r="V19" s="314"/>
      <c r="W19" s="314"/>
      <c r="X19" s="314"/>
      <c r="Y19" s="314"/>
    </row>
    <row r="20" spans="1:25" ht="12.75">
      <c r="A20" s="310"/>
      <c r="B20" s="328" t="s">
        <v>150</v>
      </c>
      <c r="C20" s="346"/>
      <c r="D20" s="332"/>
      <c r="E20" s="240">
        <v>1173</v>
      </c>
      <c r="F20" s="85">
        <v>1213</v>
      </c>
      <c r="G20" s="85">
        <v>1289</v>
      </c>
      <c r="H20" s="85">
        <v>1284</v>
      </c>
      <c r="I20" s="85">
        <v>1349</v>
      </c>
      <c r="J20" s="85">
        <v>1362</v>
      </c>
      <c r="K20" s="418">
        <v>1343</v>
      </c>
      <c r="L20" s="418">
        <v>1343</v>
      </c>
      <c r="M20" s="85">
        <v>494</v>
      </c>
      <c r="N20" s="694">
        <v>491</v>
      </c>
      <c r="O20" s="706">
        <v>0</v>
      </c>
      <c r="P20" s="314"/>
      <c r="Q20" s="314"/>
      <c r="R20" s="314"/>
      <c r="S20" s="314"/>
      <c r="T20" s="314"/>
      <c r="U20" s="314"/>
      <c r="V20" s="314"/>
      <c r="W20" s="314"/>
      <c r="X20" s="314"/>
      <c r="Y20" s="314"/>
    </row>
    <row r="21" spans="1:25" ht="12.75">
      <c r="A21" s="310"/>
      <c r="B21" s="328" t="s">
        <v>141</v>
      </c>
      <c r="C21" s="346"/>
      <c r="D21" s="334"/>
      <c r="E21" s="241">
        <v>103</v>
      </c>
      <c r="F21" s="87">
        <v>130</v>
      </c>
      <c r="G21" s="87">
        <v>144</v>
      </c>
      <c r="H21" s="87">
        <v>209</v>
      </c>
      <c r="I21" s="87">
        <v>635</v>
      </c>
      <c r="J21" s="87">
        <v>995</v>
      </c>
      <c r="K21" s="482">
        <v>1720</v>
      </c>
      <c r="L21" s="482">
        <v>1720</v>
      </c>
      <c r="M21" s="82">
        <v>1783</v>
      </c>
      <c r="N21" s="695">
        <v>1793</v>
      </c>
      <c r="O21" s="707">
        <v>1430</v>
      </c>
      <c r="P21" s="314"/>
      <c r="Q21" s="314"/>
      <c r="R21" s="314"/>
      <c r="S21" s="314"/>
      <c r="T21" s="314"/>
      <c r="U21" s="314"/>
      <c r="V21" s="314"/>
      <c r="W21" s="314"/>
      <c r="X21" s="314"/>
      <c r="Y21" s="314"/>
    </row>
    <row r="22" spans="1:25" ht="12.75">
      <c r="A22" s="310"/>
      <c r="B22" s="115" t="str">
        <f>+ca_3</f>
        <v>C.Total (private and public) </v>
      </c>
      <c r="C22" s="347"/>
      <c r="D22" s="252" t="s">
        <v>152</v>
      </c>
      <c r="E22" s="160" t="s">
        <v>131</v>
      </c>
      <c r="F22" s="160" t="s">
        <v>131</v>
      </c>
      <c r="G22" s="160" t="s">
        <v>131</v>
      </c>
      <c r="H22" s="160" t="s">
        <v>131</v>
      </c>
      <c r="I22" s="160" t="s">
        <v>131</v>
      </c>
      <c r="J22" s="160">
        <f>+J23+J27</f>
        <v>32604</v>
      </c>
      <c r="K22" s="160">
        <f>+K23+K27</f>
        <v>35507</v>
      </c>
      <c r="L22" s="511" t="s">
        <v>143</v>
      </c>
      <c r="M22" s="114" t="s">
        <v>143</v>
      </c>
      <c r="N22" s="696" t="s">
        <v>143</v>
      </c>
      <c r="O22" s="704" t="s">
        <v>143</v>
      </c>
      <c r="P22" s="314"/>
      <c r="Q22" s="314"/>
      <c r="R22" s="314"/>
      <c r="S22" s="314"/>
      <c r="T22" s="314"/>
      <c r="U22" s="314"/>
      <c r="V22" s="314"/>
      <c r="W22" s="314"/>
      <c r="X22" s="314"/>
      <c r="Y22" s="314"/>
    </row>
    <row r="23" spans="1:25" ht="12.75">
      <c r="A23" s="310"/>
      <c r="B23" s="327" t="str">
        <f>+t_1</f>
        <v>1. Universities</v>
      </c>
      <c r="C23" s="348"/>
      <c r="D23" s="269"/>
      <c r="E23" s="246">
        <v>13703</v>
      </c>
      <c r="F23" s="247">
        <v>14181</v>
      </c>
      <c r="G23" s="247">
        <v>14510</v>
      </c>
      <c r="H23" s="247">
        <v>14018</v>
      </c>
      <c r="I23" s="247">
        <v>14886</v>
      </c>
      <c r="J23" s="247">
        <v>15883</v>
      </c>
      <c r="K23" s="486">
        <v>17171</v>
      </c>
      <c r="L23" s="486">
        <v>18016</v>
      </c>
      <c r="M23" s="558">
        <v>18070</v>
      </c>
      <c r="N23" s="698" t="s">
        <v>143</v>
      </c>
      <c r="O23" s="710" t="s">
        <v>143</v>
      </c>
      <c r="P23" s="314"/>
      <c r="Q23" s="314"/>
      <c r="R23" s="314"/>
      <c r="S23" s="314"/>
      <c r="T23" s="314"/>
      <c r="U23" s="314"/>
      <c r="V23" s="314"/>
      <c r="W23" s="314"/>
      <c r="X23" s="314"/>
      <c r="Y23" s="314"/>
    </row>
    <row r="24" spans="1:25" ht="12.75">
      <c r="A24" s="310"/>
      <c r="B24" s="49"/>
      <c r="C24" s="349"/>
      <c r="D24" s="238"/>
      <c r="E24" s="248"/>
      <c r="F24" s="249"/>
      <c r="G24" s="249"/>
      <c r="H24" s="249"/>
      <c r="I24" s="249"/>
      <c r="J24" s="249"/>
      <c r="K24" s="487"/>
      <c r="L24" s="487"/>
      <c r="M24" s="249"/>
      <c r="N24" s="699"/>
      <c r="O24" s="593"/>
      <c r="P24" s="314"/>
      <c r="Q24" s="314"/>
      <c r="R24" s="314"/>
      <c r="S24" s="314"/>
      <c r="T24" s="314"/>
      <c r="U24" s="314"/>
      <c r="V24" s="314"/>
      <c r="W24" s="314"/>
      <c r="X24" s="314"/>
      <c r="Y24" s="314"/>
    </row>
    <row r="25" spans="1:25" ht="12.75">
      <c r="A25" s="310"/>
      <c r="B25" s="49"/>
      <c r="C25" s="349"/>
      <c r="D25" s="238"/>
      <c r="E25" s="248"/>
      <c r="F25" s="249"/>
      <c r="G25" s="249"/>
      <c r="H25" s="249"/>
      <c r="I25" s="249"/>
      <c r="J25" s="249"/>
      <c r="K25" s="487"/>
      <c r="L25" s="487"/>
      <c r="M25" s="249"/>
      <c r="N25" s="699"/>
      <c r="O25" s="593"/>
      <c r="P25" s="314"/>
      <c r="Q25" s="314"/>
      <c r="R25" s="314"/>
      <c r="S25" s="314"/>
      <c r="T25" s="314"/>
      <c r="U25" s="314"/>
      <c r="V25" s="314"/>
      <c r="W25" s="314"/>
      <c r="X25" s="314"/>
      <c r="Y25" s="314"/>
    </row>
    <row r="26" spans="1:25" ht="12.75">
      <c r="A26" s="310"/>
      <c r="B26" s="49"/>
      <c r="C26" s="349"/>
      <c r="D26" s="238"/>
      <c r="E26" s="248"/>
      <c r="F26" s="249"/>
      <c r="G26" s="249"/>
      <c r="H26" s="249"/>
      <c r="I26" s="249"/>
      <c r="J26" s="249"/>
      <c r="K26" s="487"/>
      <c r="L26" s="487"/>
      <c r="M26" s="249"/>
      <c r="N26" s="699"/>
      <c r="O26" s="593"/>
      <c r="P26" s="314"/>
      <c r="Q26" s="314"/>
      <c r="R26" s="314"/>
      <c r="S26" s="314"/>
      <c r="T26" s="314"/>
      <c r="U26" s="314"/>
      <c r="V26" s="314"/>
      <c r="W26" s="314"/>
      <c r="X26" s="314"/>
      <c r="Y26" s="314"/>
    </row>
    <row r="27" spans="1:25" ht="12.75">
      <c r="A27" s="310"/>
      <c r="B27" s="49" t="s">
        <v>142</v>
      </c>
      <c r="C27" s="349"/>
      <c r="D27" s="270"/>
      <c r="E27" s="248" t="s">
        <v>131</v>
      </c>
      <c r="F27" s="249" t="s">
        <v>131</v>
      </c>
      <c r="G27" s="249" t="s">
        <v>131</v>
      </c>
      <c r="H27" s="249" t="s">
        <v>131</v>
      </c>
      <c r="I27" s="249" t="s">
        <v>131</v>
      </c>
      <c r="J27" s="249">
        <f>J11+J18</f>
        <v>16721</v>
      </c>
      <c r="K27" s="487">
        <f>K11+K18</f>
        <v>18336</v>
      </c>
      <c r="L27" s="487" t="s">
        <v>143</v>
      </c>
      <c r="M27" s="249" t="s">
        <v>143</v>
      </c>
      <c r="N27" s="699" t="s">
        <v>143</v>
      </c>
      <c r="O27" s="593" t="s">
        <v>143</v>
      </c>
      <c r="P27" s="314"/>
      <c r="Q27" s="314"/>
      <c r="R27" s="314"/>
      <c r="S27" s="314"/>
      <c r="T27" s="314"/>
      <c r="U27" s="314"/>
      <c r="V27" s="314"/>
      <c r="W27" s="314"/>
      <c r="X27" s="314"/>
      <c r="Y27" s="314"/>
    </row>
    <row r="28" spans="1:25" ht="12.75">
      <c r="A28" s="310"/>
      <c r="B28" s="41"/>
      <c r="C28" s="350"/>
      <c r="D28" s="271"/>
      <c r="E28" s="250"/>
      <c r="F28" s="251"/>
      <c r="G28" s="251"/>
      <c r="H28" s="251"/>
      <c r="I28" s="251"/>
      <c r="J28" s="251"/>
      <c r="K28" s="488"/>
      <c r="L28" s="488"/>
      <c r="M28" s="251"/>
      <c r="N28" s="700"/>
      <c r="O28" s="711"/>
      <c r="P28" s="314"/>
      <c r="Q28" s="314"/>
      <c r="R28" s="314"/>
      <c r="S28" s="314"/>
      <c r="T28" s="314"/>
      <c r="U28" s="314"/>
      <c r="V28" s="314"/>
      <c r="W28" s="314"/>
      <c r="X28" s="314"/>
      <c r="Y28" s="314"/>
    </row>
    <row r="29" spans="1:24" ht="11.25" customHeight="1">
      <c r="A29" s="310"/>
      <c r="B29" s="320"/>
      <c r="C29" s="320"/>
      <c r="D29" s="320"/>
      <c r="E29" s="320"/>
      <c r="F29" s="320"/>
      <c r="G29" s="320"/>
      <c r="H29" s="320"/>
      <c r="I29" s="320"/>
      <c r="J29" s="320"/>
      <c r="K29" s="311"/>
      <c r="L29" s="489"/>
      <c r="M29" s="616"/>
      <c r="N29" s="583"/>
      <c r="O29" s="314"/>
      <c r="P29" s="314"/>
      <c r="Q29" s="314"/>
      <c r="R29" s="314"/>
      <c r="S29" s="314"/>
      <c r="T29" s="314"/>
      <c r="U29" s="314"/>
      <c r="V29" s="314"/>
      <c r="W29" s="314"/>
      <c r="X29" s="314"/>
    </row>
    <row r="30" spans="1:24" ht="12.75" hidden="1">
      <c r="A30" s="310"/>
      <c r="B30" s="320"/>
      <c r="C30" s="320"/>
      <c r="D30" s="320"/>
      <c r="E30" s="320"/>
      <c r="F30" s="320"/>
      <c r="G30" s="320"/>
      <c r="H30" s="320"/>
      <c r="I30" s="320"/>
      <c r="J30" s="320"/>
      <c r="K30" s="311"/>
      <c r="L30" s="312"/>
      <c r="M30" s="616"/>
      <c r="N30" s="583"/>
      <c r="O30" s="314"/>
      <c r="P30" s="314"/>
      <c r="Q30" s="314"/>
      <c r="R30" s="314"/>
      <c r="S30" s="314"/>
      <c r="T30" s="314"/>
      <c r="U30" s="314"/>
      <c r="V30" s="314"/>
      <c r="W30" s="314"/>
      <c r="X30" s="314"/>
    </row>
    <row r="31" spans="1:25" ht="12.75">
      <c r="A31" s="323"/>
      <c r="B31" s="335" t="s">
        <v>124</v>
      </c>
      <c r="C31" s="336"/>
      <c r="D31" s="336"/>
      <c r="E31" s="337">
        <v>1997</v>
      </c>
      <c r="F31" s="338">
        <v>1998</v>
      </c>
      <c r="G31" s="338">
        <v>1999</v>
      </c>
      <c r="H31" s="338">
        <v>2000</v>
      </c>
      <c r="I31" s="338">
        <v>2001</v>
      </c>
      <c r="J31" s="338">
        <v>2002</v>
      </c>
      <c r="K31" s="338">
        <v>2003</v>
      </c>
      <c r="L31" s="338">
        <v>2004</v>
      </c>
      <c r="M31" s="338">
        <v>2005</v>
      </c>
      <c r="N31" s="338">
        <v>2006</v>
      </c>
      <c r="O31" s="713">
        <v>2007</v>
      </c>
      <c r="P31" s="314"/>
      <c r="Q31" s="314"/>
      <c r="R31" s="314"/>
      <c r="S31" s="314"/>
      <c r="T31" s="314"/>
      <c r="U31" s="314"/>
      <c r="V31" s="314"/>
      <c r="W31" s="314"/>
      <c r="X31" s="314"/>
      <c r="Y31" s="314"/>
    </row>
    <row r="32" spans="1:25" ht="32.25" customHeight="1">
      <c r="A32" s="323"/>
      <c r="B32" s="344">
        <v>1</v>
      </c>
      <c r="C32" s="343" t="s">
        <v>115</v>
      </c>
      <c r="D32" s="343"/>
      <c r="E32" s="339" t="s">
        <v>143</v>
      </c>
      <c r="F32" s="173" t="s">
        <v>143</v>
      </c>
      <c r="G32" s="173" t="s">
        <v>143</v>
      </c>
      <c r="H32" s="173" t="s">
        <v>143</v>
      </c>
      <c r="I32" s="173" t="s">
        <v>143</v>
      </c>
      <c r="J32" s="173">
        <f>J11/J22</f>
        <v>0.20911544595755122</v>
      </c>
      <c r="K32" s="173">
        <f>K11/K22</f>
        <v>0.20190384994508126</v>
      </c>
      <c r="L32" s="173" t="s">
        <v>143</v>
      </c>
      <c r="M32" s="619" t="s">
        <v>143</v>
      </c>
      <c r="N32" s="703" t="s">
        <v>143</v>
      </c>
      <c r="O32" s="702" t="s">
        <v>143</v>
      </c>
      <c r="P32" s="314"/>
      <c r="Q32" s="314"/>
      <c r="R32" s="314"/>
      <c r="S32" s="314"/>
      <c r="T32" s="314"/>
      <c r="U32" s="314"/>
      <c r="V32" s="314"/>
      <c r="W32" s="314"/>
      <c r="X32" s="314"/>
      <c r="Y32" s="314"/>
    </row>
    <row r="33" spans="1:25" ht="39" customHeight="1">
      <c r="A33" s="323"/>
      <c r="B33" s="344">
        <v>2</v>
      </c>
      <c r="C33" s="100" t="s">
        <v>116</v>
      </c>
      <c r="D33" s="100"/>
      <c r="E33" s="340">
        <v>0</v>
      </c>
      <c r="F33" s="173">
        <v>0</v>
      </c>
      <c r="G33" s="173">
        <v>0</v>
      </c>
      <c r="H33" s="173">
        <v>0</v>
      </c>
      <c r="I33" s="173">
        <v>0</v>
      </c>
      <c r="J33" s="173">
        <v>0</v>
      </c>
      <c r="K33" s="173">
        <v>0</v>
      </c>
      <c r="L33" s="173">
        <v>0</v>
      </c>
      <c r="M33" s="166">
        <v>0</v>
      </c>
      <c r="N33" s="173">
        <v>0</v>
      </c>
      <c r="O33" s="173">
        <v>0</v>
      </c>
      <c r="P33" s="314"/>
      <c r="Q33" s="314"/>
      <c r="R33" s="314"/>
      <c r="S33" s="314"/>
      <c r="T33" s="314"/>
      <c r="U33" s="314"/>
      <c r="V33" s="314"/>
      <c r="W33" s="314"/>
      <c r="X33" s="314"/>
      <c r="Y33" s="314"/>
    </row>
    <row r="34" spans="1:25" ht="36" customHeight="1">
      <c r="A34" s="323"/>
      <c r="B34" s="345">
        <v>3</v>
      </c>
      <c r="C34" s="127" t="s">
        <v>117</v>
      </c>
      <c r="D34" s="127"/>
      <c r="E34" s="341">
        <f>100*(E14/E13)</f>
        <v>62.128219078708746</v>
      </c>
      <c r="F34" s="341">
        <f aca="true" t="shared" si="2" ref="F34:M34">100*(F14/F13)</f>
        <v>63.14734826557421</v>
      </c>
      <c r="G34" s="341">
        <f t="shared" si="2"/>
        <v>62.62948895027625</v>
      </c>
      <c r="H34" s="341">
        <f t="shared" si="2"/>
        <v>61.90875767345317</v>
      </c>
      <c r="I34" s="341">
        <f t="shared" si="2"/>
        <v>61.34762002884814</v>
      </c>
      <c r="J34" s="341">
        <f t="shared" si="2"/>
        <v>61.59543938571318</v>
      </c>
      <c r="K34" s="341">
        <f t="shared" si="2"/>
        <v>60.59354929776271</v>
      </c>
      <c r="L34" s="341">
        <f t="shared" si="2"/>
        <v>61.734571497104476</v>
      </c>
      <c r="M34" s="341">
        <f t="shared" si="2"/>
        <v>63.027554935472615</v>
      </c>
      <c r="N34" s="341" t="s">
        <v>143</v>
      </c>
      <c r="O34" s="341" t="s">
        <v>143</v>
      </c>
      <c r="P34" s="314"/>
      <c r="Q34" s="314"/>
      <c r="R34" s="314"/>
      <c r="S34" s="314"/>
      <c r="T34" s="314"/>
      <c r="U34" s="314"/>
      <c r="V34" s="314"/>
      <c r="W34" s="314"/>
      <c r="X34" s="314"/>
      <c r="Y34" s="314"/>
    </row>
    <row r="35" spans="1:24" ht="12.75">
      <c r="A35" s="310"/>
      <c r="B35" s="320"/>
      <c r="C35" s="320"/>
      <c r="D35" s="320"/>
      <c r="E35" s="320"/>
      <c r="F35" s="320"/>
      <c r="G35" s="320"/>
      <c r="H35" s="320"/>
      <c r="I35" s="320"/>
      <c r="J35" s="320"/>
      <c r="K35" s="311"/>
      <c r="L35" s="312"/>
      <c r="M35" s="583"/>
      <c r="N35" s="583"/>
      <c r="O35" s="314"/>
      <c r="P35" s="314"/>
      <c r="Q35" s="314"/>
      <c r="R35" s="314"/>
      <c r="S35" s="314"/>
      <c r="T35" s="314"/>
      <c r="U35" s="314"/>
      <c r="V35" s="314"/>
      <c r="W35" s="314"/>
      <c r="X35" s="314"/>
    </row>
    <row r="36" spans="1:24" ht="12.75">
      <c r="A36" s="310"/>
      <c r="B36" s="320"/>
      <c r="C36" s="320"/>
      <c r="D36" s="320"/>
      <c r="E36" s="320"/>
      <c r="F36" s="320"/>
      <c r="G36" s="320"/>
      <c r="H36" s="320"/>
      <c r="I36" s="320"/>
      <c r="J36" s="320"/>
      <c r="K36" s="311"/>
      <c r="L36" s="312"/>
      <c r="M36" s="583"/>
      <c r="N36" s="583"/>
      <c r="O36" s="314"/>
      <c r="P36" s="314"/>
      <c r="Q36" s="314"/>
      <c r="R36" s="314"/>
      <c r="S36" s="314"/>
      <c r="T36" s="314"/>
      <c r="U36" s="314"/>
      <c r="V36" s="314"/>
      <c r="W36" s="314"/>
      <c r="X36" s="314"/>
    </row>
    <row r="37" spans="1:23" ht="11.25" customHeight="1">
      <c r="A37" s="323"/>
      <c r="B37" s="151" t="s">
        <v>92</v>
      </c>
      <c r="C37" s="58"/>
      <c r="D37" s="59"/>
      <c r="E37" s="59"/>
      <c r="F37" s="59"/>
      <c r="G37" s="59"/>
      <c r="H37" s="59"/>
      <c r="I37" s="59"/>
      <c r="J37" s="59"/>
      <c r="K37" s="59"/>
      <c r="L37" s="59"/>
      <c r="M37" s="490"/>
      <c r="N37" s="584"/>
      <c r="O37" s="323"/>
      <c r="P37" s="314"/>
      <c r="Q37" s="314"/>
      <c r="R37" s="314"/>
      <c r="S37" s="314"/>
      <c r="T37" s="314"/>
      <c r="U37" s="314"/>
      <c r="V37" s="314"/>
      <c r="W37" s="314"/>
    </row>
    <row r="38" spans="1:23" ht="11.25" customHeight="1">
      <c r="A38" s="323"/>
      <c r="B38" s="62" t="s">
        <v>93</v>
      </c>
      <c r="C38" s="63" t="s">
        <v>94</v>
      </c>
      <c r="D38" s="64"/>
      <c r="E38" s="64"/>
      <c r="F38" s="64"/>
      <c r="G38" s="64"/>
      <c r="H38" s="64"/>
      <c r="I38" s="64"/>
      <c r="J38" s="64"/>
      <c r="K38" s="64"/>
      <c r="L38" s="64"/>
      <c r="M38" s="491"/>
      <c r="N38" s="585"/>
      <c r="O38" s="323"/>
      <c r="P38" s="314"/>
      <c r="Q38" s="314"/>
      <c r="R38" s="314"/>
      <c r="S38" s="314"/>
      <c r="T38" s="314"/>
      <c r="U38" s="314"/>
      <c r="V38" s="314"/>
      <c r="W38" s="314"/>
    </row>
    <row r="39" spans="1:24" ht="13.5" customHeight="1">
      <c r="A39" s="323"/>
      <c r="B39" s="342">
        <v>1</v>
      </c>
      <c r="C39" s="755" t="s">
        <v>151</v>
      </c>
      <c r="D39" s="756"/>
      <c r="E39" s="756"/>
      <c r="F39" s="756"/>
      <c r="G39" s="756"/>
      <c r="H39" s="756"/>
      <c r="I39" s="756"/>
      <c r="J39" s="756"/>
      <c r="K39" s="756"/>
      <c r="L39" s="756"/>
      <c r="M39" s="586"/>
      <c r="N39" s="587"/>
      <c r="O39" s="323"/>
      <c r="P39" s="314"/>
      <c r="Q39" s="314"/>
      <c r="R39" s="314"/>
      <c r="S39" s="314"/>
      <c r="T39" s="314"/>
      <c r="U39" s="314"/>
      <c r="V39" s="314"/>
      <c r="W39" s="314"/>
      <c r="X39" s="314"/>
    </row>
    <row r="40" spans="1:24" ht="22.5" customHeight="1">
      <c r="A40" s="323"/>
      <c r="B40" s="342">
        <v>2</v>
      </c>
      <c r="C40" s="736" t="s">
        <v>153</v>
      </c>
      <c r="D40" s="737"/>
      <c r="E40" s="737"/>
      <c r="F40" s="737"/>
      <c r="G40" s="737"/>
      <c r="H40" s="737"/>
      <c r="I40" s="737"/>
      <c r="J40" s="737"/>
      <c r="K40" s="737"/>
      <c r="L40" s="737"/>
      <c r="M40" s="586"/>
      <c r="N40" s="587"/>
      <c r="O40" s="323"/>
      <c r="P40" s="314"/>
      <c r="Q40" s="314"/>
      <c r="R40" s="314"/>
      <c r="S40" s="314"/>
      <c r="T40" s="314"/>
      <c r="U40" s="314"/>
      <c r="V40" s="314"/>
      <c r="W40" s="314"/>
      <c r="X40" s="314"/>
    </row>
    <row r="41" spans="1:24" ht="14.25" customHeight="1">
      <c r="A41" s="323"/>
      <c r="B41" s="185"/>
      <c r="C41" s="736"/>
      <c r="D41" s="737"/>
      <c r="E41" s="737"/>
      <c r="F41" s="737"/>
      <c r="G41" s="737"/>
      <c r="H41" s="737"/>
      <c r="I41" s="737"/>
      <c r="J41" s="737"/>
      <c r="K41" s="737"/>
      <c r="L41" s="737"/>
      <c r="M41" s="492"/>
      <c r="N41" s="493"/>
      <c r="O41" s="323"/>
      <c r="P41" s="314"/>
      <c r="Q41" s="314"/>
      <c r="R41" s="314"/>
      <c r="S41" s="314"/>
      <c r="T41" s="314"/>
      <c r="U41" s="314"/>
      <c r="V41" s="314"/>
      <c r="W41" s="314"/>
      <c r="X41" s="314"/>
    </row>
    <row r="42" spans="1:24" ht="15" customHeight="1">
      <c r="A42" s="323"/>
      <c r="B42" s="185"/>
      <c r="C42" s="750"/>
      <c r="D42" s="751"/>
      <c r="E42" s="751"/>
      <c r="F42" s="751"/>
      <c r="G42" s="751"/>
      <c r="H42" s="751"/>
      <c r="I42" s="751"/>
      <c r="J42" s="751"/>
      <c r="K42" s="751"/>
      <c r="L42" s="751"/>
      <c r="M42" s="586"/>
      <c r="N42" s="587"/>
      <c r="O42" s="323"/>
      <c r="P42" s="314"/>
      <c r="Q42" s="314"/>
      <c r="R42" s="314"/>
      <c r="S42" s="314"/>
      <c r="T42" s="314"/>
      <c r="U42" s="314"/>
      <c r="V42" s="314"/>
      <c r="W42" s="314"/>
      <c r="X42" s="314"/>
    </row>
    <row r="43" spans="1:24" ht="13.5" customHeight="1">
      <c r="A43" s="323"/>
      <c r="B43" s="150"/>
      <c r="C43" s="752"/>
      <c r="D43" s="753"/>
      <c r="E43" s="753"/>
      <c r="F43" s="753"/>
      <c r="G43" s="753"/>
      <c r="H43" s="753"/>
      <c r="I43" s="753"/>
      <c r="J43" s="753"/>
      <c r="K43" s="753"/>
      <c r="L43" s="753"/>
      <c r="M43" s="588"/>
      <c r="N43" s="589"/>
      <c r="O43" s="323"/>
      <c r="P43" s="314"/>
      <c r="Q43" s="314"/>
      <c r="R43" s="314"/>
      <c r="S43" s="314"/>
      <c r="T43" s="314"/>
      <c r="U43" s="314"/>
      <c r="V43" s="314"/>
      <c r="W43" s="314"/>
      <c r="X43" s="314"/>
    </row>
    <row r="44" spans="1:24" ht="12.75">
      <c r="A44" s="324"/>
      <c r="B44" s="325"/>
      <c r="C44" s="325"/>
      <c r="D44" s="326"/>
      <c r="E44" s="325"/>
      <c r="F44" s="325"/>
      <c r="G44" s="325"/>
      <c r="H44" s="325"/>
      <c r="I44" s="325"/>
      <c r="J44" s="325"/>
      <c r="K44" s="314"/>
      <c r="L44" s="314"/>
      <c r="M44" s="583"/>
      <c r="N44" s="583"/>
      <c r="O44" s="314"/>
      <c r="P44" s="314"/>
      <c r="Q44" s="314"/>
      <c r="R44" s="314"/>
      <c r="S44" s="314"/>
      <c r="T44" s="314"/>
      <c r="U44" s="314"/>
      <c r="V44" s="314"/>
      <c r="W44" s="314"/>
      <c r="X44" s="314"/>
    </row>
    <row r="45" spans="1:24" ht="12.75">
      <c r="A45" s="324"/>
      <c r="B45" s="2"/>
      <c r="C45" s="2"/>
      <c r="D45" s="140"/>
      <c r="E45" s="2"/>
      <c r="F45" s="2"/>
      <c r="G45" s="2"/>
      <c r="H45" s="2"/>
      <c r="I45" s="2"/>
      <c r="J45" s="2"/>
      <c r="K45"/>
      <c r="L45"/>
      <c r="M45" s="534"/>
      <c r="N45" s="590"/>
      <c r="O45" s="494"/>
      <c r="P45" s="314"/>
      <c r="Q45" s="314"/>
      <c r="R45" s="314"/>
      <c r="S45" s="314"/>
      <c r="T45" s="314"/>
      <c r="U45" s="314"/>
      <c r="V45" s="314"/>
      <c r="W45" s="314"/>
      <c r="X45" s="314"/>
    </row>
    <row r="46" spans="1:24" ht="12.75">
      <c r="A46" s="324"/>
      <c r="B46" s="2"/>
      <c r="C46" s="2"/>
      <c r="D46" s="140"/>
      <c r="E46" s="2"/>
      <c r="F46" s="2"/>
      <c r="G46" s="2"/>
      <c r="H46" s="2"/>
      <c r="I46" s="2"/>
      <c r="J46" s="2"/>
      <c r="K46"/>
      <c r="L46"/>
      <c r="M46" s="535"/>
      <c r="N46" s="536"/>
      <c r="O46" s="495"/>
      <c r="P46" s="314"/>
      <c r="Q46" s="314"/>
      <c r="R46" s="314"/>
      <c r="S46" s="314"/>
      <c r="T46" s="314"/>
      <c r="U46" s="314"/>
      <c r="V46" s="314"/>
      <c r="W46" s="314"/>
      <c r="X46" s="314"/>
    </row>
    <row r="47" spans="1:24" ht="12.75">
      <c r="A47" s="324"/>
      <c r="B47" s="2"/>
      <c r="C47" s="2"/>
      <c r="D47" s="140"/>
      <c r="E47" s="2"/>
      <c r="F47" s="2"/>
      <c r="G47" s="2"/>
      <c r="H47" s="2"/>
      <c r="I47" s="2"/>
      <c r="J47" s="2"/>
      <c r="K47"/>
      <c r="L47"/>
      <c r="M47" s="535"/>
      <c r="N47" s="536"/>
      <c r="O47" s="495"/>
      <c r="P47" s="314"/>
      <c r="Q47" s="314"/>
      <c r="R47" s="314"/>
      <c r="S47" s="314"/>
      <c r="T47" s="314"/>
      <c r="U47" s="314"/>
      <c r="V47" s="314"/>
      <c r="W47" s="314"/>
      <c r="X47" s="314"/>
    </row>
    <row r="48" spans="1:24" ht="12.75">
      <c r="A48" s="324"/>
      <c r="B48" s="2"/>
      <c r="C48" s="2"/>
      <c r="D48" s="140"/>
      <c r="E48" s="2"/>
      <c r="F48" s="2"/>
      <c r="G48" s="2"/>
      <c r="H48" s="2"/>
      <c r="I48" s="2"/>
      <c r="J48" s="2"/>
      <c r="K48"/>
      <c r="L48"/>
      <c r="M48" s="535"/>
      <c r="N48" s="536"/>
      <c r="O48" s="495"/>
      <c r="P48" s="314"/>
      <c r="Q48" s="314"/>
      <c r="R48" s="314"/>
      <c r="S48" s="314"/>
      <c r="T48" s="314"/>
      <c r="U48" s="314"/>
      <c r="V48" s="314"/>
      <c r="W48" s="314"/>
      <c r="X48" s="314"/>
    </row>
    <row r="49" spans="1:24" ht="12.75">
      <c r="A49" s="324"/>
      <c r="B49" s="2"/>
      <c r="C49" s="2"/>
      <c r="D49" s="140"/>
      <c r="E49" s="2"/>
      <c r="F49" s="2"/>
      <c r="G49" s="2"/>
      <c r="H49" s="2"/>
      <c r="I49" s="2"/>
      <c r="J49" s="2"/>
      <c r="K49"/>
      <c r="L49"/>
      <c r="M49" s="535"/>
      <c r="N49" s="536"/>
      <c r="O49" s="495"/>
      <c r="P49" s="314"/>
      <c r="Q49" s="314"/>
      <c r="R49" s="314"/>
      <c r="S49" s="314"/>
      <c r="T49" s="314"/>
      <c r="U49" s="314"/>
      <c r="V49" s="314"/>
      <c r="W49" s="314"/>
      <c r="X49" s="314"/>
    </row>
    <row r="50" spans="1:15" s="314" customFormat="1" ht="12.75">
      <c r="A50" s="324"/>
      <c r="B50" s="325"/>
      <c r="C50" s="325"/>
      <c r="D50" s="326"/>
      <c r="E50" s="325"/>
      <c r="F50" s="325"/>
      <c r="G50" s="325"/>
      <c r="H50" s="325"/>
      <c r="I50" s="325"/>
      <c r="J50" s="325"/>
      <c r="M50" s="533"/>
      <c r="N50" s="591"/>
      <c r="O50" s="496"/>
    </row>
    <row r="51" spans="1:14" s="314" customFormat="1" ht="12.75">
      <c r="A51" s="324"/>
      <c r="B51" s="325"/>
      <c r="C51" s="325"/>
      <c r="D51" s="326"/>
      <c r="E51" s="325"/>
      <c r="F51" s="325"/>
      <c r="G51" s="325"/>
      <c r="H51" s="325"/>
      <c r="I51" s="325"/>
      <c r="J51" s="325"/>
      <c r="M51" s="583"/>
      <c r="N51" s="583"/>
    </row>
    <row r="52" spans="1:14" s="314" customFormat="1" ht="12.75">
      <c r="A52" s="324"/>
      <c r="B52" s="325"/>
      <c r="C52" s="325"/>
      <c r="D52" s="326"/>
      <c r="E52" s="325"/>
      <c r="F52" s="325"/>
      <c r="G52" s="325"/>
      <c r="H52" s="325"/>
      <c r="I52" s="325"/>
      <c r="J52" s="325"/>
      <c r="M52" s="583"/>
      <c r="N52" s="583"/>
    </row>
    <row r="53" spans="1:14" s="314" customFormat="1" ht="12.75">
      <c r="A53" s="324"/>
      <c r="B53" s="325"/>
      <c r="C53" s="325"/>
      <c r="D53" s="326"/>
      <c r="E53" s="325"/>
      <c r="F53" s="325"/>
      <c r="G53" s="325"/>
      <c r="H53" s="325"/>
      <c r="I53" s="325"/>
      <c r="J53" s="325"/>
      <c r="M53" s="583"/>
      <c r="N53" s="583"/>
    </row>
    <row r="54" spans="1:14" s="314" customFormat="1" ht="12.75">
      <c r="A54" s="324"/>
      <c r="B54" s="325"/>
      <c r="C54" s="325"/>
      <c r="D54" s="326"/>
      <c r="E54" s="325"/>
      <c r="F54" s="325"/>
      <c r="G54" s="325"/>
      <c r="H54" s="325"/>
      <c r="I54" s="325"/>
      <c r="J54" s="325"/>
      <c r="M54" s="583"/>
      <c r="N54" s="583"/>
    </row>
    <row r="55" spans="1:14" s="314" customFormat="1" ht="12.75">
      <c r="A55" s="324"/>
      <c r="B55" s="325"/>
      <c r="C55" s="325"/>
      <c r="D55" s="326"/>
      <c r="E55" s="325"/>
      <c r="F55" s="325"/>
      <c r="G55" s="325"/>
      <c r="H55" s="325"/>
      <c r="I55" s="325"/>
      <c r="J55" s="325"/>
      <c r="M55" s="583"/>
      <c r="N55" s="583"/>
    </row>
    <row r="56" spans="1:14" s="314" customFormat="1" ht="12.75">
      <c r="A56" s="324"/>
      <c r="B56" s="325"/>
      <c r="C56" s="325"/>
      <c r="D56" s="326"/>
      <c r="E56" s="325"/>
      <c r="F56" s="325"/>
      <c r="G56" s="325"/>
      <c r="H56" s="325"/>
      <c r="I56" s="325"/>
      <c r="J56" s="325"/>
      <c r="M56" s="583"/>
      <c r="N56" s="583"/>
    </row>
    <row r="57" spans="1:14" s="314" customFormat="1" ht="12.75">
      <c r="A57" s="324"/>
      <c r="B57" s="325"/>
      <c r="C57" s="325"/>
      <c r="D57" s="326"/>
      <c r="E57" s="325"/>
      <c r="F57" s="325"/>
      <c r="G57" s="325"/>
      <c r="H57" s="325"/>
      <c r="I57" s="325"/>
      <c r="J57" s="325"/>
      <c r="M57" s="583"/>
      <c r="N57" s="583"/>
    </row>
    <row r="58" spans="1:14" s="314" customFormat="1" ht="12.75">
      <c r="A58" s="310"/>
      <c r="B58" s="320"/>
      <c r="C58" s="320"/>
      <c r="D58" s="320"/>
      <c r="E58" s="320"/>
      <c r="F58" s="320"/>
      <c r="G58" s="320"/>
      <c r="H58" s="320"/>
      <c r="I58" s="320"/>
      <c r="J58" s="320"/>
      <c r="K58" s="311"/>
      <c r="L58" s="312"/>
      <c r="M58" s="583"/>
      <c r="N58" s="583"/>
    </row>
    <row r="59" spans="1:14" s="314" customFormat="1" ht="12.75">
      <c r="A59" s="310"/>
      <c r="B59" s="320"/>
      <c r="C59" s="320"/>
      <c r="D59" s="320"/>
      <c r="E59" s="320"/>
      <c r="F59" s="320"/>
      <c r="G59" s="320"/>
      <c r="H59" s="320"/>
      <c r="I59" s="320"/>
      <c r="J59" s="320"/>
      <c r="K59" s="311"/>
      <c r="L59" s="312"/>
      <c r="M59" s="583"/>
      <c r="N59" s="583"/>
    </row>
    <row r="60" spans="1:14" s="314" customFormat="1" ht="12.75">
      <c r="A60" s="310"/>
      <c r="B60" s="320"/>
      <c r="C60" s="320"/>
      <c r="D60" s="320"/>
      <c r="E60" s="320"/>
      <c r="F60" s="320"/>
      <c r="G60" s="320"/>
      <c r="H60" s="320"/>
      <c r="I60" s="320"/>
      <c r="J60" s="320"/>
      <c r="K60" s="311"/>
      <c r="L60" s="312"/>
      <c r="M60" s="583"/>
      <c r="N60" s="583"/>
    </row>
    <row r="61" spans="1:14" s="314" customFormat="1" ht="12.75">
      <c r="A61" s="310"/>
      <c r="B61" s="320"/>
      <c r="C61" s="320"/>
      <c r="D61" s="320"/>
      <c r="E61" s="320"/>
      <c r="F61" s="320"/>
      <c r="G61" s="320"/>
      <c r="H61" s="320"/>
      <c r="I61" s="320"/>
      <c r="J61" s="320"/>
      <c r="K61" s="311"/>
      <c r="L61" s="312"/>
      <c r="M61" s="583"/>
      <c r="N61" s="583"/>
    </row>
    <row r="62" spans="1:14" s="314" customFormat="1" ht="12.75">
      <c r="A62" s="310"/>
      <c r="B62" s="320"/>
      <c r="C62" s="320"/>
      <c r="D62" s="320"/>
      <c r="E62" s="320"/>
      <c r="F62" s="320"/>
      <c r="G62" s="320"/>
      <c r="H62" s="320"/>
      <c r="I62" s="320"/>
      <c r="J62" s="320"/>
      <c r="K62" s="311"/>
      <c r="L62" s="312"/>
      <c r="M62" s="583"/>
      <c r="N62" s="583"/>
    </row>
    <row r="63" spans="1:14" s="314" customFormat="1" ht="12.75">
      <c r="A63" s="310"/>
      <c r="B63" s="320"/>
      <c r="C63" s="320"/>
      <c r="D63" s="320"/>
      <c r="E63" s="320"/>
      <c r="F63" s="320"/>
      <c r="G63" s="320"/>
      <c r="H63" s="320"/>
      <c r="I63" s="320"/>
      <c r="J63" s="320"/>
      <c r="K63" s="311"/>
      <c r="L63" s="312"/>
      <c r="M63" s="583"/>
      <c r="N63" s="583"/>
    </row>
    <row r="64" spans="1:14" s="314" customFormat="1" ht="12.75">
      <c r="A64" s="310"/>
      <c r="B64" s="320"/>
      <c r="C64" s="320"/>
      <c r="D64" s="320"/>
      <c r="E64" s="320"/>
      <c r="F64" s="320"/>
      <c r="G64" s="320"/>
      <c r="H64" s="320"/>
      <c r="I64" s="320"/>
      <c r="J64" s="320"/>
      <c r="K64" s="311"/>
      <c r="L64" s="312"/>
      <c r="M64" s="583"/>
      <c r="N64" s="583"/>
    </row>
    <row r="65" spans="1:14" s="314" customFormat="1" ht="12.75">
      <c r="A65" s="310"/>
      <c r="B65" s="320"/>
      <c r="C65" s="320"/>
      <c r="D65" s="320"/>
      <c r="E65" s="320"/>
      <c r="F65" s="320"/>
      <c r="G65" s="320"/>
      <c r="H65" s="320"/>
      <c r="I65" s="320"/>
      <c r="J65" s="320"/>
      <c r="K65" s="311"/>
      <c r="L65" s="312"/>
      <c r="M65" s="583"/>
      <c r="N65" s="583"/>
    </row>
    <row r="66" spans="1:14" s="314" customFormat="1" ht="12.75">
      <c r="A66" s="310"/>
      <c r="B66" s="320"/>
      <c r="C66" s="320"/>
      <c r="D66" s="320"/>
      <c r="E66" s="320"/>
      <c r="F66" s="320"/>
      <c r="G66" s="320"/>
      <c r="H66" s="320"/>
      <c r="I66" s="320"/>
      <c r="J66" s="320"/>
      <c r="K66" s="311"/>
      <c r="L66" s="312"/>
      <c r="M66" s="583"/>
      <c r="N66" s="583"/>
    </row>
    <row r="67" spans="1:14" s="314" customFormat="1" ht="12.75">
      <c r="A67" s="310"/>
      <c r="B67" s="320"/>
      <c r="C67" s="320"/>
      <c r="D67" s="320"/>
      <c r="E67" s="320"/>
      <c r="F67" s="320"/>
      <c r="G67" s="320"/>
      <c r="H67" s="320"/>
      <c r="I67" s="320"/>
      <c r="J67" s="320"/>
      <c r="K67" s="311"/>
      <c r="L67" s="312"/>
      <c r="M67" s="583"/>
      <c r="N67" s="583"/>
    </row>
    <row r="68" spans="1:14" s="314" customFormat="1" ht="12.75">
      <c r="A68" s="310"/>
      <c r="B68" s="320"/>
      <c r="C68" s="320"/>
      <c r="D68" s="320"/>
      <c r="E68" s="320"/>
      <c r="F68" s="320"/>
      <c r="G68" s="320"/>
      <c r="H68" s="320"/>
      <c r="I68" s="320"/>
      <c r="J68" s="320"/>
      <c r="K68" s="311"/>
      <c r="L68" s="312"/>
      <c r="M68" s="583"/>
      <c r="N68" s="583"/>
    </row>
    <row r="69" spans="1:14" s="314" customFormat="1" ht="12.75">
      <c r="A69" s="310"/>
      <c r="B69" s="320"/>
      <c r="C69" s="320"/>
      <c r="D69" s="320"/>
      <c r="E69" s="320"/>
      <c r="F69" s="320"/>
      <c r="G69" s="320"/>
      <c r="H69" s="320"/>
      <c r="I69" s="320"/>
      <c r="J69" s="320"/>
      <c r="K69" s="311"/>
      <c r="L69" s="312"/>
      <c r="M69" s="583"/>
      <c r="N69" s="583"/>
    </row>
    <row r="70" spans="1:14" s="314" customFormat="1" ht="12.75">
      <c r="A70" s="310"/>
      <c r="B70" s="320"/>
      <c r="C70" s="320"/>
      <c r="D70" s="320"/>
      <c r="E70" s="320"/>
      <c r="F70" s="320"/>
      <c r="G70" s="320"/>
      <c r="H70" s="320"/>
      <c r="I70" s="320"/>
      <c r="J70" s="320"/>
      <c r="K70" s="311"/>
      <c r="L70" s="312"/>
      <c r="M70" s="583"/>
      <c r="N70" s="583"/>
    </row>
    <row r="71" spans="1:14" s="314" customFormat="1" ht="12.75">
      <c r="A71" s="310"/>
      <c r="B71" s="320"/>
      <c r="C71" s="320"/>
      <c r="D71" s="320"/>
      <c r="E71" s="320"/>
      <c r="F71" s="320"/>
      <c r="G71" s="320"/>
      <c r="H71" s="320"/>
      <c r="I71" s="320"/>
      <c r="J71" s="320"/>
      <c r="K71" s="311"/>
      <c r="L71" s="312"/>
      <c r="M71" s="583"/>
      <c r="N71" s="583"/>
    </row>
    <row r="72" spans="1:14" s="314" customFormat="1" ht="12.75">
      <c r="A72" s="310"/>
      <c r="B72" s="320"/>
      <c r="C72" s="320"/>
      <c r="D72" s="320"/>
      <c r="E72" s="320"/>
      <c r="F72" s="320"/>
      <c r="G72" s="320"/>
      <c r="H72" s="320"/>
      <c r="I72" s="320"/>
      <c r="J72" s="320"/>
      <c r="K72" s="311"/>
      <c r="L72" s="312"/>
      <c r="M72" s="583"/>
      <c r="N72" s="583"/>
    </row>
    <row r="73" spans="1:14" s="314" customFormat="1" ht="12.75">
      <c r="A73" s="310"/>
      <c r="B73" s="320"/>
      <c r="C73" s="320"/>
      <c r="D73" s="320"/>
      <c r="E73" s="320"/>
      <c r="F73" s="320"/>
      <c r="G73" s="320"/>
      <c r="H73" s="320"/>
      <c r="I73" s="320"/>
      <c r="J73" s="320"/>
      <c r="K73" s="311"/>
      <c r="L73" s="312"/>
      <c r="M73" s="583"/>
      <c r="N73" s="583"/>
    </row>
    <row r="74" spans="1:14" s="314" customFormat="1" ht="12.75">
      <c r="A74" s="310"/>
      <c r="B74" s="320"/>
      <c r="C74" s="320"/>
      <c r="D74" s="320"/>
      <c r="E74" s="320"/>
      <c r="F74" s="320"/>
      <c r="G74" s="320"/>
      <c r="H74" s="320"/>
      <c r="I74" s="320"/>
      <c r="J74" s="320"/>
      <c r="K74" s="311"/>
      <c r="L74" s="312"/>
      <c r="M74" s="583"/>
      <c r="N74" s="583"/>
    </row>
    <row r="75" spans="1:14" s="314" customFormat="1" ht="12.75">
      <c r="A75" s="310"/>
      <c r="B75" s="320"/>
      <c r="C75" s="320"/>
      <c r="D75" s="320"/>
      <c r="E75" s="320"/>
      <c r="F75" s="320"/>
      <c r="G75" s="320"/>
      <c r="H75" s="320"/>
      <c r="I75" s="320"/>
      <c r="J75" s="320"/>
      <c r="K75" s="311"/>
      <c r="L75" s="312"/>
      <c r="M75" s="583"/>
      <c r="N75" s="583"/>
    </row>
    <row r="76" spans="1:14" s="314" customFormat="1" ht="12.75">
      <c r="A76" s="310"/>
      <c r="B76" s="320"/>
      <c r="C76" s="320"/>
      <c r="D76" s="320"/>
      <c r="E76" s="320"/>
      <c r="F76" s="320"/>
      <c r="G76" s="320"/>
      <c r="H76" s="320"/>
      <c r="I76" s="320"/>
      <c r="J76" s="320"/>
      <c r="K76" s="311"/>
      <c r="L76" s="312"/>
      <c r="M76" s="583"/>
      <c r="N76" s="583"/>
    </row>
    <row r="77" spans="1:14" s="314" customFormat="1" ht="12.75">
      <c r="A77" s="310"/>
      <c r="B77" s="320"/>
      <c r="C77" s="320"/>
      <c r="D77" s="320"/>
      <c r="E77" s="320"/>
      <c r="F77" s="320"/>
      <c r="G77" s="320"/>
      <c r="H77" s="320"/>
      <c r="I77" s="320"/>
      <c r="J77" s="320"/>
      <c r="K77" s="311"/>
      <c r="L77" s="312"/>
      <c r="M77" s="583"/>
      <c r="N77" s="583"/>
    </row>
    <row r="78" spans="1:14" s="314" customFormat="1" ht="12.75">
      <c r="A78" s="310"/>
      <c r="B78" s="320"/>
      <c r="C78" s="320"/>
      <c r="D78" s="320"/>
      <c r="E78" s="320"/>
      <c r="F78" s="320"/>
      <c r="G78" s="320"/>
      <c r="H78" s="320"/>
      <c r="I78" s="320"/>
      <c r="J78" s="320"/>
      <c r="K78" s="311"/>
      <c r="L78" s="312"/>
      <c r="M78" s="583"/>
      <c r="N78" s="583"/>
    </row>
    <row r="79" spans="1:14" s="314" customFormat="1" ht="12.75">
      <c r="A79" s="310"/>
      <c r="B79" s="320"/>
      <c r="C79" s="320"/>
      <c r="D79" s="320"/>
      <c r="E79" s="320"/>
      <c r="F79" s="320"/>
      <c r="G79" s="320"/>
      <c r="H79" s="320"/>
      <c r="I79" s="320"/>
      <c r="J79" s="320"/>
      <c r="K79" s="311"/>
      <c r="L79" s="312"/>
      <c r="M79" s="583"/>
      <c r="N79" s="583"/>
    </row>
    <row r="80" spans="1:14" s="314" customFormat="1" ht="12.75">
      <c r="A80" s="310"/>
      <c r="B80" s="320"/>
      <c r="C80" s="320"/>
      <c r="D80" s="320"/>
      <c r="E80" s="320"/>
      <c r="F80" s="320"/>
      <c r="G80" s="320"/>
      <c r="H80" s="320"/>
      <c r="I80" s="320"/>
      <c r="J80" s="320"/>
      <c r="K80" s="311"/>
      <c r="L80" s="312"/>
      <c r="M80" s="583"/>
      <c r="N80" s="583"/>
    </row>
    <row r="81" spans="1:14" s="314" customFormat="1" ht="12.75">
      <c r="A81" s="310"/>
      <c r="B81" s="320"/>
      <c r="C81" s="320"/>
      <c r="D81" s="320"/>
      <c r="E81" s="320"/>
      <c r="F81" s="320"/>
      <c r="G81" s="320"/>
      <c r="H81" s="320"/>
      <c r="I81" s="320"/>
      <c r="J81" s="320"/>
      <c r="K81" s="311"/>
      <c r="L81" s="312"/>
      <c r="M81" s="583"/>
      <c r="N81" s="583"/>
    </row>
    <row r="82" spans="1:14" s="314" customFormat="1" ht="12.75">
      <c r="A82" s="310"/>
      <c r="B82" s="320"/>
      <c r="C82" s="320"/>
      <c r="D82" s="320"/>
      <c r="E82" s="320"/>
      <c r="F82" s="320"/>
      <c r="G82" s="320"/>
      <c r="H82" s="320"/>
      <c r="I82" s="320"/>
      <c r="J82" s="320"/>
      <c r="K82" s="311"/>
      <c r="L82" s="312"/>
      <c r="M82" s="583"/>
      <c r="N82" s="583"/>
    </row>
    <row r="83" spans="1:14" s="314" customFormat="1" ht="12.75">
      <c r="A83" s="310"/>
      <c r="B83" s="320"/>
      <c r="C83" s="320"/>
      <c r="D83" s="320"/>
      <c r="E83" s="320"/>
      <c r="F83" s="320"/>
      <c r="G83" s="320"/>
      <c r="H83" s="320"/>
      <c r="I83" s="320"/>
      <c r="J83" s="320"/>
      <c r="K83" s="311"/>
      <c r="L83" s="312"/>
      <c r="M83" s="583"/>
      <c r="N83" s="583"/>
    </row>
    <row r="84" spans="1:14" s="314" customFormat="1" ht="12.75">
      <c r="A84" s="310"/>
      <c r="B84" s="320"/>
      <c r="C84" s="320"/>
      <c r="D84" s="320"/>
      <c r="E84" s="320"/>
      <c r="F84" s="320"/>
      <c r="G84" s="320"/>
      <c r="H84" s="320"/>
      <c r="I84" s="320"/>
      <c r="J84" s="320"/>
      <c r="K84" s="311"/>
      <c r="L84" s="312"/>
      <c r="M84" s="583"/>
      <c r="N84" s="583"/>
    </row>
    <row r="85" spans="1:14" s="314" customFormat="1" ht="12.75">
      <c r="A85" s="310"/>
      <c r="B85" s="320"/>
      <c r="C85" s="320"/>
      <c r="D85" s="320"/>
      <c r="E85" s="320"/>
      <c r="F85" s="320"/>
      <c r="G85" s="320"/>
      <c r="H85" s="320"/>
      <c r="I85" s="320"/>
      <c r="J85" s="320"/>
      <c r="K85" s="311"/>
      <c r="L85" s="312"/>
      <c r="M85" s="583"/>
      <c r="N85" s="583"/>
    </row>
    <row r="86" spans="1:14" s="314" customFormat="1" ht="12.75">
      <c r="A86" s="310"/>
      <c r="B86" s="320"/>
      <c r="C86" s="320"/>
      <c r="D86" s="320"/>
      <c r="E86" s="320"/>
      <c r="F86" s="320"/>
      <c r="G86" s="320"/>
      <c r="H86" s="320"/>
      <c r="I86" s="320"/>
      <c r="J86" s="320"/>
      <c r="K86" s="311"/>
      <c r="L86" s="312"/>
      <c r="M86" s="583"/>
      <c r="N86" s="583"/>
    </row>
    <row r="87" spans="1:14" s="314" customFormat="1" ht="12.75">
      <c r="A87" s="310"/>
      <c r="B87" s="320"/>
      <c r="C87" s="320"/>
      <c r="D87" s="320"/>
      <c r="E87" s="320"/>
      <c r="F87" s="320"/>
      <c r="G87" s="320"/>
      <c r="H87" s="320"/>
      <c r="I87" s="320"/>
      <c r="J87" s="320"/>
      <c r="K87" s="311"/>
      <c r="L87" s="312"/>
      <c r="M87" s="583"/>
      <c r="N87" s="583"/>
    </row>
    <row r="88" spans="1:14" s="314" customFormat="1" ht="12.75">
      <c r="A88" s="310"/>
      <c r="B88" s="320"/>
      <c r="C88" s="320"/>
      <c r="D88" s="320"/>
      <c r="E88" s="320"/>
      <c r="F88" s="320"/>
      <c r="G88" s="320"/>
      <c r="H88" s="320"/>
      <c r="I88" s="320"/>
      <c r="J88" s="320"/>
      <c r="K88" s="311"/>
      <c r="L88" s="312"/>
      <c r="M88" s="583"/>
      <c r="N88" s="583"/>
    </row>
    <row r="89" spans="1:14" s="314" customFormat="1" ht="12.75">
      <c r="A89" s="310"/>
      <c r="B89" s="320"/>
      <c r="C89" s="320"/>
      <c r="D89" s="320"/>
      <c r="E89" s="320"/>
      <c r="F89" s="320"/>
      <c r="G89" s="320"/>
      <c r="H89" s="320"/>
      <c r="I89" s="320"/>
      <c r="J89" s="320"/>
      <c r="K89" s="311"/>
      <c r="L89" s="312"/>
      <c r="M89" s="583"/>
      <c r="N89" s="583"/>
    </row>
    <row r="90" spans="1:14" s="314" customFormat="1" ht="12.75">
      <c r="A90" s="310"/>
      <c r="B90" s="320"/>
      <c r="C90" s="320"/>
      <c r="D90" s="320"/>
      <c r="E90" s="320"/>
      <c r="F90" s="320"/>
      <c r="G90" s="320"/>
      <c r="H90" s="320"/>
      <c r="I90" s="320"/>
      <c r="J90" s="320"/>
      <c r="K90" s="311"/>
      <c r="L90" s="312"/>
      <c r="M90" s="583"/>
      <c r="N90" s="583"/>
    </row>
    <row r="91" spans="1:14" s="314" customFormat="1" ht="12.75">
      <c r="A91" s="310"/>
      <c r="B91" s="320"/>
      <c r="C91" s="320"/>
      <c r="D91" s="320"/>
      <c r="E91" s="320"/>
      <c r="F91" s="320"/>
      <c r="G91" s="320"/>
      <c r="H91" s="320"/>
      <c r="I91" s="320"/>
      <c r="J91" s="320"/>
      <c r="K91" s="311"/>
      <c r="L91" s="312"/>
      <c r="M91" s="583"/>
      <c r="N91" s="583"/>
    </row>
    <row r="92" spans="1:14" s="314" customFormat="1" ht="12.75">
      <c r="A92" s="310"/>
      <c r="B92" s="320"/>
      <c r="C92" s="320"/>
      <c r="D92" s="320"/>
      <c r="E92" s="320"/>
      <c r="F92" s="320"/>
      <c r="G92" s="320"/>
      <c r="H92" s="320"/>
      <c r="I92" s="320"/>
      <c r="J92" s="320"/>
      <c r="K92" s="311"/>
      <c r="L92" s="312"/>
      <c r="M92" s="583"/>
      <c r="N92" s="583"/>
    </row>
    <row r="93" spans="1:14" s="314" customFormat="1" ht="12.75">
      <c r="A93" s="310"/>
      <c r="B93" s="320"/>
      <c r="C93" s="320"/>
      <c r="D93" s="320"/>
      <c r="E93" s="320"/>
      <c r="F93" s="320"/>
      <c r="G93" s="320"/>
      <c r="H93" s="320"/>
      <c r="I93" s="320"/>
      <c r="J93" s="320"/>
      <c r="K93" s="311"/>
      <c r="L93" s="312"/>
      <c r="M93" s="583"/>
      <c r="N93" s="583"/>
    </row>
    <row r="94" spans="1:14" s="314" customFormat="1" ht="12.75">
      <c r="A94" s="310"/>
      <c r="B94" s="320"/>
      <c r="C94" s="320"/>
      <c r="D94" s="320"/>
      <c r="E94" s="320"/>
      <c r="F94" s="320"/>
      <c r="G94" s="320"/>
      <c r="H94" s="320"/>
      <c r="I94" s="320"/>
      <c r="J94" s="320"/>
      <c r="K94" s="311"/>
      <c r="L94" s="312"/>
      <c r="M94" s="583"/>
      <c r="N94" s="583"/>
    </row>
    <row r="95" spans="1:14" s="314" customFormat="1" ht="12.75">
      <c r="A95" s="310"/>
      <c r="B95" s="320"/>
      <c r="C95" s="320"/>
      <c r="D95" s="320"/>
      <c r="E95" s="320"/>
      <c r="F95" s="320"/>
      <c r="G95" s="320"/>
      <c r="H95" s="320"/>
      <c r="I95" s="320"/>
      <c r="J95" s="320"/>
      <c r="K95" s="311"/>
      <c r="L95" s="312"/>
      <c r="M95" s="583"/>
      <c r="N95" s="583"/>
    </row>
    <row r="96" spans="1:14" s="314" customFormat="1" ht="12.75">
      <c r="A96" s="310"/>
      <c r="B96" s="320"/>
      <c r="C96" s="320"/>
      <c r="D96" s="320"/>
      <c r="E96" s="320"/>
      <c r="F96" s="320"/>
      <c r="G96" s="320"/>
      <c r="H96" s="320"/>
      <c r="I96" s="320"/>
      <c r="J96" s="320"/>
      <c r="K96" s="311"/>
      <c r="L96" s="312"/>
      <c r="M96" s="583"/>
      <c r="N96" s="583"/>
    </row>
    <row r="97" spans="1:14" s="314" customFormat="1" ht="12.75">
      <c r="A97" s="310"/>
      <c r="B97" s="320"/>
      <c r="C97" s="320"/>
      <c r="D97" s="320"/>
      <c r="E97" s="320"/>
      <c r="F97" s="320"/>
      <c r="G97" s="320"/>
      <c r="H97" s="320"/>
      <c r="I97" s="320"/>
      <c r="J97" s="320"/>
      <c r="K97" s="311"/>
      <c r="L97" s="312"/>
      <c r="M97" s="583"/>
      <c r="N97" s="583"/>
    </row>
    <row r="98" spans="1:14" s="314" customFormat="1" ht="12.75">
      <c r="A98" s="310"/>
      <c r="B98" s="320"/>
      <c r="C98" s="320"/>
      <c r="D98" s="320"/>
      <c r="E98" s="320"/>
      <c r="F98" s="320"/>
      <c r="G98" s="320"/>
      <c r="H98" s="320"/>
      <c r="I98" s="320"/>
      <c r="J98" s="320"/>
      <c r="K98" s="311"/>
      <c r="L98" s="312"/>
      <c r="M98" s="583"/>
      <c r="N98" s="583"/>
    </row>
    <row r="99" spans="1:14" s="314" customFormat="1" ht="12.75">
      <c r="A99" s="310"/>
      <c r="B99" s="320"/>
      <c r="C99" s="320"/>
      <c r="D99" s="320"/>
      <c r="E99" s="320"/>
      <c r="F99" s="320"/>
      <c r="G99" s="320"/>
      <c r="H99" s="320"/>
      <c r="I99" s="320"/>
      <c r="J99" s="320"/>
      <c r="K99" s="311"/>
      <c r="L99" s="312"/>
      <c r="M99" s="583"/>
      <c r="N99" s="583"/>
    </row>
    <row r="100" spans="1:14" s="314" customFormat="1" ht="12.75">
      <c r="A100" s="310"/>
      <c r="B100" s="320"/>
      <c r="C100" s="320"/>
      <c r="D100" s="320"/>
      <c r="E100" s="320"/>
      <c r="F100" s="320"/>
      <c r="G100" s="320"/>
      <c r="H100" s="320"/>
      <c r="I100" s="320"/>
      <c r="J100" s="320"/>
      <c r="K100" s="311"/>
      <c r="L100" s="312"/>
      <c r="M100" s="583"/>
      <c r="N100" s="583"/>
    </row>
    <row r="101" spans="1:14" s="314" customFormat="1" ht="12.75">
      <c r="A101" s="310"/>
      <c r="B101" s="320"/>
      <c r="C101" s="320"/>
      <c r="D101" s="320"/>
      <c r="E101" s="320"/>
      <c r="F101" s="320"/>
      <c r="G101" s="320"/>
      <c r="H101" s="320"/>
      <c r="I101" s="320"/>
      <c r="J101" s="320"/>
      <c r="K101" s="311"/>
      <c r="L101" s="312"/>
      <c r="M101" s="583"/>
      <c r="N101" s="583"/>
    </row>
    <row r="102" spans="1:14" s="314" customFormat="1" ht="12.75">
      <c r="A102" s="310"/>
      <c r="B102" s="320"/>
      <c r="C102" s="320"/>
      <c r="D102" s="320"/>
      <c r="E102" s="320"/>
      <c r="F102" s="320"/>
      <c r="G102" s="320"/>
      <c r="H102" s="320"/>
      <c r="I102" s="320"/>
      <c r="J102" s="320"/>
      <c r="K102" s="311"/>
      <c r="L102" s="312"/>
      <c r="M102" s="583"/>
      <c r="N102" s="583"/>
    </row>
    <row r="103" spans="1:14" s="314" customFormat="1" ht="12.75">
      <c r="A103" s="310"/>
      <c r="B103" s="320"/>
      <c r="C103" s="320"/>
      <c r="D103" s="320"/>
      <c r="E103" s="320"/>
      <c r="F103" s="320"/>
      <c r="G103" s="320"/>
      <c r="H103" s="320"/>
      <c r="I103" s="320"/>
      <c r="J103" s="320"/>
      <c r="K103" s="311"/>
      <c r="L103" s="312"/>
      <c r="M103" s="583"/>
      <c r="N103" s="583"/>
    </row>
    <row r="104" spans="1:14" s="314" customFormat="1" ht="12.75">
      <c r="A104" s="310"/>
      <c r="B104" s="320"/>
      <c r="C104" s="320"/>
      <c r="D104" s="320"/>
      <c r="E104" s="320"/>
      <c r="F104" s="320"/>
      <c r="G104" s="320"/>
      <c r="H104" s="320"/>
      <c r="I104" s="320"/>
      <c r="J104" s="320"/>
      <c r="K104" s="311"/>
      <c r="L104" s="312"/>
      <c r="M104" s="583"/>
      <c r="N104" s="583"/>
    </row>
    <row r="105" spans="1:14" s="314" customFormat="1" ht="12.75">
      <c r="A105" s="310"/>
      <c r="B105" s="320"/>
      <c r="C105" s="320"/>
      <c r="D105" s="320"/>
      <c r="E105" s="320"/>
      <c r="F105" s="320"/>
      <c r="G105" s="320"/>
      <c r="H105" s="320"/>
      <c r="I105" s="320"/>
      <c r="J105" s="320"/>
      <c r="K105" s="311"/>
      <c r="L105" s="312"/>
      <c r="M105" s="583"/>
      <c r="N105" s="583"/>
    </row>
    <row r="106" spans="1:14" s="314" customFormat="1" ht="12.75">
      <c r="A106" s="310"/>
      <c r="B106" s="320"/>
      <c r="C106" s="320"/>
      <c r="D106" s="320"/>
      <c r="E106" s="320"/>
      <c r="F106" s="320"/>
      <c r="G106" s="320"/>
      <c r="H106" s="320"/>
      <c r="I106" s="320"/>
      <c r="J106" s="320"/>
      <c r="K106" s="311"/>
      <c r="L106" s="312"/>
      <c r="M106" s="583"/>
      <c r="N106" s="583"/>
    </row>
    <row r="107" spans="1:14" s="314" customFormat="1" ht="12.75">
      <c r="A107" s="310"/>
      <c r="B107" s="320"/>
      <c r="C107" s="320"/>
      <c r="D107" s="320"/>
      <c r="E107" s="320"/>
      <c r="F107" s="320"/>
      <c r="G107" s="320"/>
      <c r="H107" s="320"/>
      <c r="I107" s="320"/>
      <c r="J107" s="320"/>
      <c r="K107" s="311"/>
      <c r="L107" s="312"/>
      <c r="M107" s="583"/>
      <c r="N107" s="583"/>
    </row>
    <row r="108" spans="1:14" s="314" customFormat="1" ht="12.75">
      <c r="A108" s="310"/>
      <c r="B108" s="320"/>
      <c r="C108" s="320"/>
      <c r="D108" s="320"/>
      <c r="E108" s="320"/>
      <c r="F108" s="320"/>
      <c r="G108" s="320"/>
      <c r="H108" s="320"/>
      <c r="I108" s="320"/>
      <c r="J108" s="320"/>
      <c r="K108" s="311"/>
      <c r="L108" s="312"/>
      <c r="M108" s="583"/>
      <c r="N108" s="583"/>
    </row>
    <row r="109" spans="1:14" s="314" customFormat="1" ht="12.75">
      <c r="A109" s="310"/>
      <c r="B109" s="320"/>
      <c r="C109" s="320"/>
      <c r="D109" s="320"/>
      <c r="E109" s="320"/>
      <c r="F109" s="320"/>
      <c r="G109" s="320"/>
      <c r="H109" s="320"/>
      <c r="I109" s="320"/>
      <c r="J109" s="320"/>
      <c r="K109" s="311"/>
      <c r="L109" s="312"/>
      <c r="M109" s="583"/>
      <c r="N109" s="583"/>
    </row>
    <row r="110" spans="1:14" s="314" customFormat="1" ht="12.75">
      <c r="A110" s="310"/>
      <c r="B110" s="320"/>
      <c r="C110" s="320"/>
      <c r="D110" s="320"/>
      <c r="E110" s="320"/>
      <c r="F110" s="320"/>
      <c r="G110" s="320"/>
      <c r="H110" s="320"/>
      <c r="I110" s="320"/>
      <c r="J110" s="320"/>
      <c r="K110" s="311"/>
      <c r="L110" s="312"/>
      <c r="M110" s="583"/>
      <c r="N110" s="583"/>
    </row>
  </sheetData>
  <sheetProtection/>
  <mergeCells count="6">
    <mergeCell ref="C42:L42"/>
    <mergeCell ref="C43:L43"/>
    <mergeCell ref="J3:K3"/>
    <mergeCell ref="C39:L39"/>
    <mergeCell ref="C40:L40"/>
    <mergeCell ref="C41:L41"/>
  </mergeCells>
  <hyperlinks>
    <hyperlink ref="D5" location="B43" display="Notes"/>
  </hyperlinks>
  <printOptions/>
  <pageMargins left="0.15748031496062992" right="0.15748031496062992" top="0.7874015748031497" bottom="0.7874015748031497" header="0.5118110236220472" footer="0.5118110236220472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63"/>
  <sheetViews>
    <sheetView showGridLines="0" showZeros="0" zoomScale="75" zoomScaleNormal="75" zoomScalePageLayoutView="0" workbookViewId="0" topLeftCell="A1">
      <selection activeCell="Q18" sqref="Q18"/>
    </sheetView>
  </sheetViews>
  <sheetFormatPr defaultColWidth="11.421875" defaultRowHeight="12.75"/>
  <cols>
    <col min="1" max="1" width="1.7109375" style="0" customWidth="1"/>
    <col min="2" max="2" width="6.421875" style="0" customWidth="1"/>
    <col min="3" max="3" width="21.8515625" style="0" customWidth="1"/>
    <col min="4" max="4" width="5.28125" style="136" customWidth="1"/>
    <col min="5" max="6" width="10.57421875" style="0" customWidth="1"/>
    <col min="7" max="8" width="10.8515625" style="0" customWidth="1"/>
    <col min="9" max="10" width="10.28125" style="0" customWidth="1"/>
    <col min="11" max="12" width="10.140625" style="0" customWidth="1"/>
    <col min="13" max="13" width="11.421875" style="228" customWidth="1"/>
    <col min="14" max="14" width="9.8515625" style="716" customWidth="1"/>
    <col min="15" max="15" width="9.57421875" style="1" customWidth="1"/>
  </cols>
  <sheetData>
    <row r="1" spans="12:14" ht="12.75">
      <c r="L1" s="228"/>
      <c r="M1" s="595"/>
      <c r="N1" s="1"/>
    </row>
    <row r="2" spans="12:14" ht="12.75">
      <c r="L2" s="228"/>
      <c r="M2" s="595"/>
      <c r="N2" s="1"/>
    </row>
    <row r="3" spans="2:15" ht="15">
      <c r="B3" s="43" t="str">
        <f>+Index!B20</f>
        <v>IV.1. Budgetary revenues by source</v>
      </c>
      <c r="C3" s="44"/>
      <c r="D3" s="45"/>
      <c r="E3" s="45"/>
      <c r="F3" s="45"/>
      <c r="G3" s="45"/>
      <c r="H3" s="45"/>
      <c r="I3" s="45"/>
      <c r="J3" s="45"/>
      <c r="K3" s="45"/>
      <c r="L3" s="45"/>
      <c r="M3" s="290"/>
      <c r="N3" s="717"/>
      <c r="O3" s="718"/>
    </row>
    <row r="4" spans="2:14" ht="12.75">
      <c r="B4" s="6"/>
      <c r="C4" s="6"/>
      <c r="D4" s="7"/>
      <c r="E4" s="7"/>
      <c r="F4" s="7"/>
      <c r="G4" s="7"/>
      <c r="H4" s="7"/>
      <c r="I4" s="7"/>
      <c r="J4" s="7"/>
      <c r="K4" s="304"/>
      <c r="L4" s="29"/>
      <c r="M4" s="594"/>
      <c r="N4" s="1"/>
    </row>
    <row r="5" spans="2:15" s="625" customFormat="1" ht="11.25" thickBot="1">
      <c r="B5" s="17" t="s">
        <v>57</v>
      </c>
      <c r="C5" s="20"/>
      <c r="D5" s="714" t="s">
        <v>88</v>
      </c>
      <c r="E5" s="18">
        <v>1997</v>
      </c>
      <c r="F5" s="18">
        <v>1998</v>
      </c>
      <c r="G5" s="18">
        <v>1999</v>
      </c>
      <c r="H5" s="18">
        <v>2000</v>
      </c>
      <c r="I5" s="18">
        <v>2001</v>
      </c>
      <c r="J5" s="18">
        <v>2002</v>
      </c>
      <c r="K5" s="291">
        <v>2003</v>
      </c>
      <c r="L5" s="18">
        <v>2004</v>
      </c>
      <c r="M5" s="18">
        <v>2005</v>
      </c>
      <c r="N5" s="715">
        <v>2006</v>
      </c>
      <c r="O5" s="715">
        <v>2007</v>
      </c>
    </row>
    <row r="6" spans="2:15" s="91" customFormat="1" ht="15" customHeight="1">
      <c r="B6" s="26" t="str">
        <f>+ca_1</f>
        <v>A. Private Institutions</v>
      </c>
      <c r="C6" s="90"/>
      <c r="D6" s="128" t="s">
        <v>152</v>
      </c>
      <c r="E6" s="158" t="s">
        <v>131</v>
      </c>
      <c r="F6" s="158" t="s">
        <v>131</v>
      </c>
      <c r="G6" s="158" t="s">
        <v>131</v>
      </c>
      <c r="H6" s="158" t="s">
        <v>131</v>
      </c>
      <c r="I6" s="158" t="s">
        <v>131</v>
      </c>
      <c r="J6" s="158" t="s">
        <v>131</v>
      </c>
      <c r="K6" s="403" t="s">
        <v>131</v>
      </c>
      <c r="L6" s="158" t="s">
        <v>131</v>
      </c>
      <c r="M6" s="158" t="s">
        <v>131</v>
      </c>
      <c r="N6" s="158" t="s">
        <v>131</v>
      </c>
      <c r="O6" s="158" t="s">
        <v>131</v>
      </c>
    </row>
    <row r="7" spans="2:15" ht="12.75">
      <c r="B7" s="145" t="str">
        <f>+f_1</f>
        <v>1. Public funding</v>
      </c>
      <c r="C7" s="146"/>
      <c r="D7" s="141"/>
      <c r="E7" s="144">
        <f>SUM(E8:E10)</f>
        <v>7000</v>
      </c>
      <c r="F7" s="144">
        <f aca="true" t="shared" si="0" ref="F7:L7">SUM(F8:F10)</f>
        <v>16802</v>
      </c>
      <c r="G7" s="144">
        <f t="shared" si="0"/>
        <v>92020</v>
      </c>
      <c r="H7" s="144">
        <f t="shared" si="0"/>
        <v>133785</v>
      </c>
      <c r="I7" s="144">
        <f t="shared" si="0"/>
        <v>133785</v>
      </c>
      <c r="J7" s="144">
        <f t="shared" si="0"/>
        <v>163672</v>
      </c>
      <c r="K7" s="144">
        <f t="shared" si="0"/>
        <v>120036</v>
      </c>
      <c r="L7" s="160">
        <f t="shared" si="0"/>
        <v>126181</v>
      </c>
      <c r="M7" s="511">
        <v>131561</v>
      </c>
      <c r="N7" s="722">
        <v>135000</v>
      </c>
      <c r="O7" s="723">
        <v>144000</v>
      </c>
    </row>
    <row r="8" spans="2:15" ht="12.75">
      <c r="B8" s="49" t="s">
        <v>154</v>
      </c>
      <c r="C8" s="73"/>
      <c r="D8" s="141"/>
      <c r="E8" s="198">
        <v>7000</v>
      </c>
      <c r="F8" s="236">
        <v>16802</v>
      </c>
      <c r="G8" s="236">
        <v>92020</v>
      </c>
      <c r="H8" s="236">
        <v>133785</v>
      </c>
      <c r="I8" s="236">
        <v>133785</v>
      </c>
      <c r="J8" s="236">
        <v>163672</v>
      </c>
      <c r="K8" s="236">
        <v>120036</v>
      </c>
      <c r="L8" s="516">
        <v>126181</v>
      </c>
      <c r="M8" s="512">
        <v>131561</v>
      </c>
      <c r="N8" s="719">
        <v>135000</v>
      </c>
      <c r="O8" s="719">
        <v>144000</v>
      </c>
    </row>
    <row r="9" spans="2:15" ht="12.75">
      <c r="B9" s="49" t="s">
        <v>138</v>
      </c>
      <c r="C9" s="73"/>
      <c r="D9" s="141"/>
      <c r="E9" s="200"/>
      <c r="F9" s="361"/>
      <c r="G9" s="361"/>
      <c r="H9" s="361"/>
      <c r="I9" s="361"/>
      <c r="J9" s="361"/>
      <c r="K9" s="361"/>
      <c r="L9" s="517"/>
      <c r="M9" s="513"/>
      <c r="N9" s="683"/>
      <c r="O9" s="683"/>
    </row>
    <row r="10" spans="2:15" ht="12.75">
      <c r="B10" s="49" t="s">
        <v>138</v>
      </c>
      <c r="C10" s="73"/>
      <c r="D10" s="141"/>
      <c r="E10" s="362"/>
      <c r="F10" s="363"/>
      <c r="G10" s="363"/>
      <c r="H10" s="363"/>
      <c r="I10" s="363"/>
      <c r="J10" s="363"/>
      <c r="K10" s="363"/>
      <c r="L10" s="518"/>
      <c r="M10" s="514"/>
      <c r="N10" s="686"/>
      <c r="O10" s="686"/>
    </row>
    <row r="11" spans="2:15" ht="12.75">
      <c r="B11" s="145" t="str">
        <f>+f_2</f>
        <v>2. Private funding</v>
      </c>
      <c r="C11" s="146"/>
      <c r="D11" s="141"/>
      <c r="E11" s="109" t="s">
        <v>131</v>
      </c>
      <c r="F11" s="110" t="s">
        <v>131</v>
      </c>
      <c r="G11" s="110" t="s">
        <v>131</v>
      </c>
      <c r="H11" s="110" t="s">
        <v>131</v>
      </c>
      <c r="I11" s="110" t="s">
        <v>131</v>
      </c>
      <c r="J11" s="110" t="s">
        <v>131</v>
      </c>
      <c r="K11" s="110" t="s">
        <v>131</v>
      </c>
      <c r="L11" s="159" t="s">
        <v>131</v>
      </c>
      <c r="M11" s="515" t="s">
        <v>131</v>
      </c>
      <c r="N11" s="515" t="s">
        <v>131</v>
      </c>
      <c r="O11" s="515" t="s">
        <v>131</v>
      </c>
    </row>
    <row r="12" spans="2:15" ht="12.75">
      <c r="B12" s="49" t="str">
        <f>+f_3</f>
        <v>2.1. Tuition and fees</v>
      </c>
      <c r="C12" s="73"/>
      <c r="D12" s="141"/>
      <c r="E12" s="108" t="s">
        <v>131</v>
      </c>
      <c r="F12" s="108" t="s">
        <v>131</v>
      </c>
      <c r="G12" s="108" t="s">
        <v>131</v>
      </c>
      <c r="H12" s="108" t="s">
        <v>131</v>
      </c>
      <c r="I12" s="108" t="s">
        <v>131</v>
      </c>
      <c r="J12" s="108" t="s">
        <v>131</v>
      </c>
      <c r="K12" s="108" t="s">
        <v>131</v>
      </c>
      <c r="L12" s="519" t="s">
        <v>131</v>
      </c>
      <c r="M12" s="483" t="s">
        <v>131</v>
      </c>
      <c r="N12" s="483" t="s">
        <v>131</v>
      </c>
      <c r="O12" s="483" t="s">
        <v>131</v>
      </c>
    </row>
    <row r="13" spans="2:15" ht="12.75">
      <c r="B13" s="49" t="s">
        <v>156</v>
      </c>
      <c r="C13" s="73"/>
      <c r="D13" s="141"/>
      <c r="E13" s="81" t="s">
        <v>131</v>
      </c>
      <c r="F13" s="81" t="s">
        <v>131</v>
      </c>
      <c r="G13" s="81" t="s">
        <v>131</v>
      </c>
      <c r="H13" s="81" t="s">
        <v>131</v>
      </c>
      <c r="I13" s="81" t="s">
        <v>131</v>
      </c>
      <c r="J13" s="81" t="s">
        <v>131</v>
      </c>
      <c r="K13" s="81" t="s">
        <v>131</v>
      </c>
      <c r="L13" s="520" t="s">
        <v>131</v>
      </c>
      <c r="M13" s="419" t="s">
        <v>131</v>
      </c>
      <c r="N13" s="419" t="s">
        <v>131</v>
      </c>
      <c r="O13" s="419" t="s">
        <v>131</v>
      </c>
    </row>
    <row r="14" spans="2:15" ht="12.75">
      <c r="B14" s="49" t="s">
        <v>138</v>
      </c>
      <c r="C14" s="73"/>
      <c r="D14" s="141"/>
      <c r="E14" s="81"/>
      <c r="F14" s="81"/>
      <c r="G14" s="81"/>
      <c r="H14" s="81"/>
      <c r="I14" s="81"/>
      <c r="J14" s="81"/>
      <c r="K14" s="81"/>
      <c r="L14" s="520"/>
      <c r="M14" s="419"/>
      <c r="N14" s="683"/>
      <c r="O14" s="683"/>
    </row>
    <row r="15" spans="2:15" ht="12.75">
      <c r="B15" s="49" t="s">
        <v>138</v>
      </c>
      <c r="C15" s="73"/>
      <c r="D15" s="141"/>
      <c r="E15" s="81"/>
      <c r="F15" s="81"/>
      <c r="G15" s="81"/>
      <c r="H15" s="81"/>
      <c r="I15" s="81"/>
      <c r="J15" s="81"/>
      <c r="K15" s="81"/>
      <c r="L15" s="520"/>
      <c r="M15" s="419"/>
      <c r="N15" s="683"/>
      <c r="O15" s="683"/>
    </row>
    <row r="16" spans="2:15" ht="12.75">
      <c r="B16" s="49"/>
      <c r="C16" s="73"/>
      <c r="D16" s="141"/>
      <c r="E16" s="81"/>
      <c r="F16" s="82"/>
      <c r="G16" s="82"/>
      <c r="H16" s="82"/>
      <c r="I16" s="82"/>
      <c r="J16" s="82"/>
      <c r="K16" s="82"/>
      <c r="L16" s="520"/>
      <c r="M16" s="419"/>
      <c r="N16" s="686"/>
      <c r="O16" s="686"/>
    </row>
    <row r="17" spans="2:15" s="91" customFormat="1" ht="12.75">
      <c r="B17" s="27" t="str">
        <f>+ca_2</f>
        <v>B. Public Institutions</v>
      </c>
      <c r="C17" s="92"/>
      <c r="D17" s="124" t="s">
        <v>152</v>
      </c>
      <c r="E17" s="159">
        <f>+E18+E22</f>
        <v>1879926</v>
      </c>
      <c r="F17" s="159">
        <f aca="true" t="shared" si="1" ref="F17:O17">+F18+F22</f>
        <v>1994360</v>
      </c>
      <c r="G17" s="159">
        <f t="shared" si="1"/>
        <v>2147299</v>
      </c>
      <c r="H17" s="159">
        <f t="shared" si="1"/>
        <v>2223884</v>
      </c>
      <c r="I17" s="159">
        <f t="shared" si="1"/>
        <v>2413617</v>
      </c>
      <c r="J17" s="159">
        <f t="shared" si="1"/>
        <v>2744798</v>
      </c>
      <c r="K17" s="110">
        <f t="shared" si="1"/>
        <v>3119814</v>
      </c>
      <c r="L17" s="159">
        <f t="shared" si="1"/>
        <v>3195047</v>
      </c>
      <c r="M17" s="515">
        <f t="shared" si="1"/>
        <v>3504585</v>
      </c>
      <c r="N17" s="515">
        <f t="shared" si="1"/>
        <v>1517930</v>
      </c>
      <c r="O17" s="515">
        <f t="shared" si="1"/>
        <v>1534158</v>
      </c>
    </row>
    <row r="18" spans="2:15" ht="12.75">
      <c r="B18" s="145" t="str">
        <f>+f_1</f>
        <v>1. Public funding</v>
      </c>
      <c r="C18" s="146"/>
      <c r="D18" s="141"/>
      <c r="E18" s="144">
        <f>SUM(E19:E21)</f>
        <v>1181176</v>
      </c>
      <c r="F18" s="144">
        <f aca="true" t="shared" si="2" ref="F18:M18">SUM(F19:F21)</f>
        <v>1240005</v>
      </c>
      <c r="G18" s="114">
        <f t="shared" si="2"/>
        <v>1277811</v>
      </c>
      <c r="H18" s="110">
        <f t="shared" si="2"/>
        <v>1297283</v>
      </c>
      <c r="I18" s="110">
        <f t="shared" si="2"/>
        <v>1396540</v>
      </c>
      <c r="J18" s="110">
        <f t="shared" si="2"/>
        <v>1578129</v>
      </c>
      <c r="K18" s="110">
        <f t="shared" si="2"/>
        <v>1847331</v>
      </c>
      <c r="L18" s="159">
        <f t="shared" si="2"/>
        <v>1847331</v>
      </c>
      <c r="M18" s="515">
        <f t="shared" si="2"/>
        <v>1971568</v>
      </c>
      <c r="N18" s="636"/>
      <c r="O18" s="636"/>
    </row>
    <row r="19" spans="2:15" ht="12.75">
      <c r="B19" s="49" t="str">
        <f>+B8</f>
        <v>1.1. Government funding</v>
      </c>
      <c r="C19" s="73"/>
      <c r="D19" s="141"/>
      <c r="E19" s="107">
        <v>1050535</v>
      </c>
      <c r="F19" s="111">
        <v>1071414</v>
      </c>
      <c r="G19" s="147">
        <v>1097515</v>
      </c>
      <c r="H19" s="147">
        <v>1101312</v>
      </c>
      <c r="I19" s="147">
        <v>1175993</v>
      </c>
      <c r="J19" s="147">
        <v>1343181</v>
      </c>
      <c r="K19" s="147">
        <v>1581479</v>
      </c>
      <c r="L19" s="521">
        <v>1581479</v>
      </c>
      <c r="M19" s="603">
        <f>1599302+39123</f>
        <v>1638425</v>
      </c>
      <c r="N19" s="721">
        <v>1685792</v>
      </c>
      <c r="O19" s="721">
        <v>1867663</v>
      </c>
    </row>
    <row r="20" spans="2:15" ht="12.75">
      <c r="B20" s="49" t="s">
        <v>155</v>
      </c>
      <c r="C20" s="73"/>
      <c r="D20" s="141"/>
      <c r="E20" s="107">
        <v>130641</v>
      </c>
      <c r="F20" s="111">
        <v>168591</v>
      </c>
      <c r="G20" s="147">
        <v>180296</v>
      </c>
      <c r="H20" s="147">
        <v>195971</v>
      </c>
      <c r="I20" s="147">
        <v>220547</v>
      </c>
      <c r="J20" s="147">
        <v>234948</v>
      </c>
      <c r="K20" s="147">
        <v>265852</v>
      </c>
      <c r="L20" s="521">
        <v>265852</v>
      </c>
      <c r="M20" s="603">
        <v>333143</v>
      </c>
      <c r="N20" s="721">
        <v>279576</v>
      </c>
      <c r="O20" s="721">
        <v>311201</v>
      </c>
    </row>
    <row r="21" spans="2:15" ht="12.75">
      <c r="B21" s="49" t="s">
        <v>138</v>
      </c>
      <c r="C21" s="73"/>
      <c r="D21" s="141"/>
      <c r="E21" s="107"/>
      <c r="F21" s="111"/>
      <c r="G21" s="112"/>
      <c r="H21" s="112"/>
      <c r="I21" s="112"/>
      <c r="J21" s="112"/>
      <c r="K21" s="112"/>
      <c r="L21" s="519"/>
      <c r="M21" s="483"/>
      <c r="N21" s="687"/>
      <c r="O21" s="687"/>
    </row>
    <row r="22" spans="2:15" ht="12.75">
      <c r="B22" s="145" t="str">
        <f>+f_2</f>
        <v>2. Private funding</v>
      </c>
      <c r="C22" s="146"/>
      <c r="D22" s="141"/>
      <c r="E22" s="109">
        <f>SUM(E23:E26)</f>
        <v>698750</v>
      </c>
      <c r="F22" s="114">
        <f aca="true" t="shared" si="3" ref="F22:O22">SUM(F23:F26)</f>
        <v>754355</v>
      </c>
      <c r="G22" s="114">
        <f t="shared" si="3"/>
        <v>869488</v>
      </c>
      <c r="H22" s="114">
        <f t="shared" si="3"/>
        <v>926601</v>
      </c>
      <c r="I22" s="114">
        <f t="shared" si="3"/>
        <v>1017077</v>
      </c>
      <c r="J22" s="114">
        <f t="shared" si="3"/>
        <v>1166669</v>
      </c>
      <c r="K22" s="114">
        <f t="shared" si="3"/>
        <v>1272483</v>
      </c>
      <c r="L22" s="159">
        <f t="shared" si="3"/>
        <v>1347716</v>
      </c>
      <c r="M22" s="515">
        <f t="shared" si="3"/>
        <v>1533017</v>
      </c>
      <c r="N22" s="515">
        <f t="shared" si="3"/>
        <v>1517930</v>
      </c>
      <c r="O22" s="515">
        <f t="shared" si="3"/>
        <v>1534158</v>
      </c>
    </row>
    <row r="23" spans="2:15" ht="12.75">
      <c r="B23" s="49" t="str">
        <f>+f_3</f>
        <v>2.1. Tuition and fees</v>
      </c>
      <c r="C23" s="73"/>
      <c r="D23" s="141"/>
      <c r="E23" s="113">
        <v>417733</v>
      </c>
      <c r="F23" s="83">
        <v>461057</v>
      </c>
      <c r="G23" s="83">
        <v>547406</v>
      </c>
      <c r="H23" s="83">
        <v>612963</v>
      </c>
      <c r="I23" s="83">
        <v>682193</v>
      </c>
      <c r="J23" s="83">
        <v>790778</v>
      </c>
      <c r="K23" s="83">
        <v>903627</v>
      </c>
      <c r="L23" s="522">
        <v>903627</v>
      </c>
      <c r="M23" s="485">
        <v>989676</v>
      </c>
      <c r="N23" s="685">
        <v>947819</v>
      </c>
      <c r="O23" s="685">
        <v>946686</v>
      </c>
    </row>
    <row r="24" spans="2:15" ht="12.75">
      <c r="B24" s="49" t="s">
        <v>156</v>
      </c>
      <c r="C24" s="73"/>
      <c r="D24" s="141"/>
      <c r="E24" s="84">
        <v>281017</v>
      </c>
      <c r="F24" s="85">
        <v>293298</v>
      </c>
      <c r="G24" s="85">
        <v>322082</v>
      </c>
      <c r="H24" s="85">
        <v>313638</v>
      </c>
      <c r="I24" s="85">
        <v>334884</v>
      </c>
      <c r="J24" s="85">
        <v>375891</v>
      </c>
      <c r="K24" s="85">
        <v>368856</v>
      </c>
      <c r="L24" s="523">
        <v>444089</v>
      </c>
      <c r="M24" s="418">
        <v>543341</v>
      </c>
      <c r="N24" s="683">
        <v>570111</v>
      </c>
      <c r="O24" s="683">
        <v>587472</v>
      </c>
    </row>
    <row r="25" spans="2:15" ht="12.75">
      <c r="B25" s="49" t="s">
        <v>138</v>
      </c>
      <c r="C25" s="73"/>
      <c r="D25" s="141"/>
      <c r="E25" s="84"/>
      <c r="F25" s="85"/>
      <c r="G25" s="85"/>
      <c r="H25" s="85"/>
      <c r="I25" s="85"/>
      <c r="J25" s="85"/>
      <c r="K25" s="85"/>
      <c r="L25" s="523"/>
      <c r="M25" s="418"/>
      <c r="N25" s="683"/>
      <c r="O25" s="683"/>
    </row>
    <row r="26" spans="2:15" ht="12.75">
      <c r="B26" s="49" t="s">
        <v>138</v>
      </c>
      <c r="C26" s="73"/>
      <c r="D26" s="141"/>
      <c r="E26" s="84"/>
      <c r="F26" s="85"/>
      <c r="G26" s="85"/>
      <c r="H26" s="85"/>
      <c r="I26" s="85"/>
      <c r="J26" s="85"/>
      <c r="K26" s="85"/>
      <c r="L26" s="523"/>
      <c r="M26" s="418"/>
      <c r="N26" s="683"/>
      <c r="O26" s="683"/>
    </row>
    <row r="27" spans="2:15" ht="12.75">
      <c r="B27" s="49"/>
      <c r="C27" s="73"/>
      <c r="D27" s="141"/>
      <c r="E27" s="86"/>
      <c r="F27" s="87"/>
      <c r="G27" s="87"/>
      <c r="H27" s="87"/>
      <c r="I27" s="87"/>
      <c r="J27" s="87"/>
      <c r="K27" s="87"/>
      <c r="L27" s="524"/>
      <c r="M27" s="482"/>
      <c r="N27" s="686"/>
      <c r="O27" s="686"/>
    </row>
    <row r="28" spans="2:15" s="91" customFormat="1" ht="12.75">
      <c r="B28" s="27" t="str">
        <f>+ca_3</f>
        <v>C.Total (private and public) </v>
      </c>
      <c r="C28" s="92"/>
      <c r="D28" s="124" t="s">
        <v>152</v>
      </c>
      <c r="E28" s="159" t="s">
        <v>131</v>
      </c>
      <c r="F28" s="159" t="s">
        <v>131</v>
      </c>
      <c r="G28" s="159" t="s">
        <v>131</v>
      </c>
      <c r="H28" s="159" t="s">
        <v>131</v>
      </c>
      <c r="I28" s="159" t="s">
        <v>131</v>
      </c>
      <c r="J28" s="159" t="s">
        <v>131</v>
      </c>
      <c r="K28" s="110" t="s">
        <v>131</v>
      </c>
      <c r="L28" s="159" t="s">
        <v>131</v>
      </c>
      <c r="M28" s="515"/>
      <c r="N28" s="720"/>
      <c r="O28" s="720"/>
    </row>
    <row r="29" spans="1:15" ht="12.75">
      <c r="A29" s="2"/>
      <c r="B29" s="145" t="str">
        <f>+f_1</f>
        <v>1. Public funding</v>
      </c>
      <c r="C29" s="73"/>
      <c r="D29" s="131"/>
      <c r="E29" s="88">
        <f>+E7+E18</f>
        <v>1188176</v>
      </c>
      <c r="F29" s="88">
        <f aca="true" t="shared" si="4" ref="F29:O29">+F7+F18</f>
        <v>1256807</v>
      </c>
      <c r="G29" s="88">
        <f t="shared" si="4"/>
        <v>1369831</v>
      </c>
      <c r="H29" s="88">
        <f t="shared" si="4"/>
        <v>1431068</v>
      </c>
      <c r="I29" s="88">
        <f t="shared" si="4"/>
        <v>1530325</v>
      </c>
      <c r="J29" s="88">
        <f t="shared" si="4"/>
        <v>1741801</v>
      </c>
      <c r="K29" s="497">
        <f t="shared" si="4"/>
        <v>1967367</v>
      </c>
      <c r="L29" s="525">
        <f t="shared" si="4"/>
        <v>1973512</v>
      </c>
      <c r="M29" s="604">
        <f t="shared" si="4"/>
        <v>2103129</v>
      </c>
      <c r="N29" s="604">
        <f t="shared" si="4"/>
        <v>135000</v>
      </c>
      <c r="O29" s="604">
        <f t="shared" si="4"/>
        <v>144000</v>
      </c>
    </row>
    <row r="30" spans="1:15" ht="12.75">
      <c r="A30" s="2"/>
      <c r="B30" s="49" t="s">
        <v>138</v>
      </c>
      <c r="C30" s="73"/>
      <c r="D30" s="131"/>
      <c r="E30" s="88" t="s">
        <v>138</v>
      </c>
      <c r="F30" s="88" t="s">
        <v>138</v>
      </c>
      <c r="G30" s="88" t="s">
        <v>138</v>
      </c>
      <c r="H30" s="88" t="s">
        <v>138</v>
      </c>
      <c r="I30" s="88" t="s">
        <v>138</v>
      </c>
      <c r="J30" s="88" t="s">
        <v>138</v>
      </c>
      <c r="K30" s="497" t="s">
        <v>138</v>
      </c>
      <c r="L30" s="525" t="s">
        <v>138</v>
      </c>
      <c r="M30" s="604"/>
      <c r="N30" s="688"/>
      <c r="O30" s="688"/>
    </row>
    <row r="31" spans="1:15" ht="12.75">
      <c r="A31" s="2"/>
      <c r="B31" s="49" t="str">
        <f>+B9</f>
        <v> </v>
      </c>
      <c r="C31" s="73"/>
      <c r="D31" s="131"/>
      <c r="E31" s="88" t="s">
        <v>138</v>
      </c>
      <c r="F31" s="88" t="s">
        <v>138</v>
      </c>
      <c r="G31" s="88" t="s">
        <v>138</v>
      </c>
      <c r="H31" s="88" t="s">
        <v>138</v>
      </c>
      <c r="I31" s="88" t="s">
        <v>138</v>
      </c>
      <c r="J31" s="88" t="s">
        <v>138</v>
      </c>
      <c r="K31" s="497" t="s">
        <v>138</v>
      </c>
      <c r="L31" s="525" t="s">
        <v>138</v>
      </c>
      <c r="M31" s="604"/>
      <c r="N31" s="688"/>
      <c r="O31" s="688"/>
    </row>
    <row r="32" spans="1:15" ht="12.75">
      <c r="A32" s="2"/>
      <c r="B32" s="49" t="str">
        <f>+B10</f>
        <v> </v>
      </c>
      <c r="C32" s="73"/>
      <c r="D32" s="131"/>
      <c r="E32" s="88">
        <f aca="true" t="shared" si="5" ref="E32:M32">+E10+E21</f>
        <v>0</v>
      </c>
      <c r="F32" s="88">
        <f t="shared" si="5"/>
        <v>0</v>
      </c>
      <c r="G32" s="88">
        <f t="shared" si="5"/>
        <v>0</v>
      </c>
      <c r="H32" s="88">
        <f t="shared" si="5"/>
        <v>0</v>
      </c>
      <c r="I32" s="88">
        <f t="shared" si="5"/>
        <v>0</v>
      </c>
      <c r="J32" s="88">
        <f t="shared" si="5"/>
        <v>0</v>
      </c>
      <c r="K32" s="497">
        <f t="shared" si="5"/>
        <v>0</v>
      </c>
      <c r="L32" s="525">
        <f t="shared" si="5"/>
        <v>0</v>
      </c>
      <c r="M32" s="604">
        <f t="shared" si="5"/>
        <v>0</v>
      </c>
      <c r="N32" s="688"/>
      <c r="O32" s="688"/>
    </row>
    <row r="33" spans="1:15" ht="12.75">
      <c r="A33" s="2"/>
      <c r="B33" s="145" t="str">
        <f>+f_2</f>
        <v>2. Private funding</v>
      </c>
      <c r="C33" s="73"/>
      <c r="D33" s="131"/>
      <c r="E33" s="88" t="s">
        <v>131</v>
      </c>
      <c r="F33" s="88" t="s">
        <v>131</v>
      </c>
      <c r="G33" s="88" t="s">
        <v>131</v>
      </c>
      <c r="H33" s="88" t="s">
        <v>131</v>
      </c>
      <c r="I33" s="88" t="s">
        <v>131</v>
      </c>
      <c r="J33" s="88" t="s">
        <v>131</v>
      </c>
      <c r="K33" s="497" t="s">
        <v>131</v>
      </c>
      <c r="L33" s="525" t="s">
        <v>131</v>
      </c>
      <c r="M33" s="604" t="s">
        <v>131</v>
      </c>
      <c r="N33" s="688"/>
      <c r="O33" s="688"/>
    </row>
    <row r="34" spans="1:15" ht="12.75">
      <c r="A34" s="2"/>
      <c r="B34" s="49" t="str">
        <f>+f_3</f>
        <v>2.1. Tuition and fees</v>
      </c>
      <c r="C34" s="73"/>
      <c r="D34" s="131"/>
      <c r="E34" s="88" t="s">
        <v>131</v>
      </c>
      <c r="F34" s="88" t="s">
        <v>131</v>
      </c>
      <c r="G34" s="88" t="s">
        <v>131</v>
      </c>
      <c r="H34" s="88" t="s">
        <v>131</v>
      </c>
      <c r="I34" s="88" t="s">
        <v>131</v>
      </c>
      <c r="J34" s="88" t="s">
        <v>131</v>
      </c>
      <c r="K34" s="497" t="s">
        <v>131</v>
      </c>
      <c r="L34" s="525" t="s">
        <v>131</v>
      </c>
      <c r="M34" s="604" t="s">
        <v>131</v>
      </c>
      <c r="N34" s="688"/>
      <c r="O34" s="688"/>
    </row>
    <row r="35" spans="1:15" ht="12.75">
      <c r="A35" s="2"/>
      <c r="B35" s="49" t="str">
        <f>+f_4</f>
        <v>2.2. Contracts</v>
      </c>
      <c r="C35" s="73"/>
      <c r="D35" s="131"/>
      <c r="E35" s="88" t="s">
        <v>131</v>
      </c>
      <c r="F35" s="88" t="s">
        <v>131</v>
      </c>
      <c r="G35" s="88" t="s">
        <v>131</v>
      </c>
      <c r="H35" s="88" t="s">
        <v>131</v>
      </c>
      <c r="I35" s="88" t="s">
        <v>131</v>
      </c>
      <c r="J35" s="88" t="s">
        <v>131</v>
      </c>
      <c r="K35" s="497" t="s">
        <v>131</v>
      </c>
      <c r="L35" s="525" t="s">
        <v>131</v>
      </c>
      <c r="M35" s="604" t="s">
        <v>131</v>
      </c>
      <c r="N35" s="688"/>
      <c r="O35" s="688"/>
    </row>
    <row r="36" spans="1:15" ht="12.75">
      <c r="A36" s="2"/>
      <c r="B36" s="49" t="s">
        <v>138</v>
      </c>
      <c r="C36" s="73"/>
      <c r="D36" s="131"/>
      <c r="E36" s="88">
        <f aca="true" t="shared" si="6" ref="E36:L37">+E14+E25</f>
        <v>0</v>
      </c>
      <c r="F36" s="88">
        <f t="shared" si="6"/>
        <v>0</v>
      </c>
      <c r="G36" s="88">
        <f t="shared" si="6"/>
        <v>0</v>
      </c>
      <c r="H36" s="88">
        <f t="shared" si="6"/>
        <v>0</v>
      </c>
      <c r="I36" s="88">
        <f t="shared" si="6"/>
        <v>0</v>
      </c>
      <c r="J36" s="88">
        <f t="shared" si="6"/>
        <v>0</v>
      </c>
      <c r="K36" s="497">
        <f t="shared" si="6"/>
        <v>0</v>
      </c>
      <c r="L36" s="525">
        <f t="shared" si="6"/>
        <v>0</v>
      </c>
      <c r="M36" s="604">
        <f>+M14+M25</f>
        <v>0</v>
      </c>
      <c r="N36" s="688"/>
      <c r="O36" s="688"/>
    </row>
    <row r="37" spans="1:15" ht="12.75">
      <c r="A37" s="2"/>
      <c r="B37" s="49" t="s">
        <v>138</v>
      </c>
      <c r="C37" s="73"/>
      <c r="D37" s="131"/>
      <c r="E37" s="88">
        <f t="shared" si="6"/>
        <v>0</v>
      </c>
      <c r="F37" s="88">
        <f t="shared" si="6"/>
        <v>0</v>
      </c>
      <c r="G37" s="88">
        <f t="shared" si="6"/>
        <v>0</v>
      </c>
      <c r="H37" s="88">
        <f t="shared" si="6"/>
        <v>0</v>
      </c>
      <c r="I37" s="88">
        <f t="shared" si="6"/>
        <v>0</v>
      </c>
      <c r="J37" s="88">
        <f t="shared" si="6"/>
        <v>0</v>
      </c>
      <c r="K37" s="497">
        <f t="shared" si="6"/>
        <v>0</v>
      </c>
      <c r="L37" s="525">
        <f t="shared" si="6"/>
        <v>0</v>
      </c>
      <c r="M37" s="604">
        <f>+M15+M26</f>
        <v>0</v>
      </c>
      <c r="N37" s="688"/>
      <c r="O37" s="688"/>
    </row>
    <row r="38" spans="1:15" ht="12.75">
      <c r="A38" s="2"/>
      <c r="B38" s="51"/>
      <c r="C38" s="77"/>
      <c r="D38" s="138"/>
      <c r="E38" s="89"/>
      <c r="F38" s="89"/>
      <c r="G38" s="89"/>
      <c r="H38" s="89"/>
      <c r="I38" s="89"/>
      <c r="J38" s="89"/>
      <c r="K38" s="498"/>
      <c r="L38" s="526"/>
      <c r="M38" s="605"/>
      <c r="N38" s="689"/>
      <c r="O38" s="689"/>
    </row>
    <row r="39" spans="1:14" ht="12.75">
      <c r="A39" s="2"/>
      <c r="B39" s="9"/>
      <c r="C39" s="2"/>
      <c r="D39" s="140"/>
      <c r="E39" s="2"/>
      <c r="F39" s="2"/>
      <c r="G39" s="2"/>
      <c r="H39" s="2"/>
      <c r="I39" s="2"/>
      <c r="K39" s="305"/>
      <c r="L39" s="228"/>
      <c r="M39" s="601"/>
      <c r="N39" s="1"/>
    </row>
    <row r="40" spans="2:15" ht="12.75">
      <c r="B40" s="69" t="s">
        <v>124</v>
      </c>
      <c r="C40" s="70"/>
      <c r="D40" s="132"/>
      <c r="E40" s="71">
        <v>1997</v>
      </c>
      <c r="F40" s="71">
        <v>1998</v>
      </c>
      <c r="G40" s="71">
        <v>1999</v>
      </c>
      <c r="H40" s="71">
        <v>2000</v>
      </c>
      <c r="I40" s="71">
        <v>2001</v>
      </c>
      <c r="J40" s="71">
        <v>2002</v>
      </c>
      <c r="K40" s="72">
        <v>2003</v>
      </c>
      <c r="L40" s="71">
        <v>2004</v>
      </c>
      <c r="M40" s="602">
        <v>2005</v>
      </c>
      <c r="N40" s="715">
        <v>2006</v>
      </c>
      <c r="O40" s="715">
        <v>2007</v>
      </c>
    </row>
    <row r="41" spans="2:15" ht="34.5" customHeight="1">
      <c r="B41" s="93">
        <v>1</v>
      </c>
      <c r="C41" s="99" t="s">
        <v>118</v>
      </c>
      <c r="D41" s="57"/>
      <c r="E41" s="166" t="s">
        <v>131</v>
      </c>
      <c r="F41" s="166" t="s">
        <v>131</v>
      </c>
      <c r="G41" s="166" t="s">
        <v>131</v>
      </c>
      <c r="H41" s="166" t="s">
        <v>131</v>
      </c>
      <c r="I41" s="166" t="s">
        <v>131</v>
      </c>
      <c r="J41" s="166" t="s">
        <v>131</v>
      </c>
      <c r="K41" s="404" t="s">
        <v>131</v>
      </c>
      <c r="L41" s="166" t="s">
        <v>131</v>
      </c>
      <c r="M41" s="166" t="s">
        <v>131</v>
      </c>
      <c r="N41" s="166" t="s">
        <v>131</v>
      </c>
      <c r="O41" s="166" t="s">
        <v>131</v>
      </c>
    </row>
    <row r="42" spans="2:15" ht="43.5" customHeight="1">
      <c r="B42" s="95">
        <v>2</v>
      </c>
      <c r="C42" s="100" t="s">
        <v>119</v>
      </c>
      <c r="D42" s="55"/>
      <c r="E42" s="173" t="s">
        <v>131</v>
      </c>
      <c r="F42" s="173" t="s">
        <v>131</v>
      </c>
      <c r="G42" s="173" t="s">
        <v>131</v>
      </c>
      <c r="H42" s="173" t="s">
        <v>131</v>
      </c>
      <c r="I42" s="173" t="s">
        <v>131</v>
      </c>
      <c r="J42" s="173" t="s">
        <v>131</v>
      </c>
      <c r="K42" s="173" t="s">
        <v>131</v>
      </c>
      <c r="L42" s="173" t="s">
        <v>131</v>
      </c>
      <c r="M42" s="173" t="s">
        <v>131</v>
      </c>
      <c r="N42" s="173" t="s">
        <v>131</v>
      </c>
      <c r="O42" s="173" t="s">
        <v>131</v>
      </c>
    </row>
    <row r="43" spans="2:15" ht="42.75" customHeight="1">
      <c r="B43" s="97">
        <v>3</v>
      </c>
      <c r="C43" s="127" t="s">
        <v>120</v>
      </c>
      <c r="D43" s="68"/>
      <c r="E43" s="167">
        <f>+IF(E17&gt;0,E22/E17,"-")</f>
        <v>0.37169016227234475</v>
      </c>
      <c r="F43" s="167">
        <f aca="true" t="shared" si="7" ref="F43:O43">+IF(F17&gt;0,F22/F17,"-")</f>
        <v>0.37824414849876653</v>
      </c>
      <c r="G43" s="167">
        <f t="shared" si="7"/>
        <v>0.4049217179349499</v>
      </c>
      <c r="H43" s="167">
        <f t="shared" si="7"/>
        <v>0.4166588724951481</v>
      </c>
      <c r="I43" s="167">
        <f t="shared" si="7"/>
        <v>0.42139121492763765</v>
      </c>
      <c r="J43" s="167">
        <f t="shared" si="7"/>
        <v>0.4250473076707284</v>
      </c>
      <c r="K43" s="167">
        <f t="shared" si="7"/>
        <v>0.40787143079683597</v>
      </c>
      <c r="L43" s="167">
        <f t="shared" si="7"/>
        <v>0.42181413919732635</v>
      </c>
      <c r="M43" s="600">
        <f t="shared" si="7"/>
        <v>0.4374318214567488</v>
      </c>
      <c r="N43" s="600">
        <f t="shared" si="7"/>
        <v>1</v>
      </c>
      <c r="O43" s="600">
        <f t="shared" si="7"/>
        <v>1</v>
      </c>
    </row>
    <row r="44" spans="1:15" ht="12.75">
      <c r="A44" s="2"/>
      <c r="B44" s="9"/>
      <c r="C44" s="6"/>
      <c r="D44" s="7"/>
      <c r="E44" s="6"/>
      <c r="F44" s="7"/>
      <c r="G44" s="7"/>
      <c r="H44" s="7"/>
      <c r="I44" s="7"/>
      <c r="J44" s="7"/>
      <c r="K44" s="7"/>
      <c r="L44" s="7"/>
      <c r="M44" s="29"/>
      <c r="N44" s="29"/>
      <c r="O44" s="7"/>
    </row>
    <row r="45" spans="2:14" ht="11.25" customHeight="1">
      <c r="B45" s="61" t="s">
        <v>92</v>
      </c>
      <c r="C45" s="58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30"/>
    </row>
    <row r="46" spans="2:14" ht="11.25" customHeight="1">
      <c r="B46" s="62" t="s">
        <v>93</v>
      </c>
      <c r="C46" s="63" t="s">
        <v>94</v>
      </c>
      <c r="D46" s="64"/>
      <c r="E46" s="64"/>
      <c r="F46" s="64"/>
      <c r="G46" s="64"/>
      <c r="H46" s="64"/>
      <c r="I46" s="64"/>
      <c r="J46" s="64"/>
      <c r="K46" s="65"/>
      <c r="L46" s="65"/>
      <c r="M46" s="65"/>
      <c r="N46" s="30"/>
    </row>
    <row r="47" spans="2:14" ht="13.5" customHeight="1">
      <c r="B47" s="296">
        <v>1</v>
      </c>
      <c r="C47" s="755" t="s">
        <v>157</v>
      </c>
      <c r="D47" s="756"/>
      <c r="E47" s="756"/>
      <c r="F47" s="756"/>
      <c r="G47" s="756"/>
      <c r="H47" s="756"/>
      <c r="I47" s="756"/>
      <c r="J47" s="756"/>
      <c r="K47" s="756"/>
      <c r="L47" s="756"/>
      <c r="M47" s="758"/>
      <c r="N47" s="230"/>
    </row>
    <row r="48" spans="2:14" ht="13.5" customHeight="1">
      <c r="B48" s="303">
        <v>2</v>
      </c>
      <c r="C48" s="736" t="s">
        <v>158</v>
      </c>
      <c r="D48" s="737"/>
      <c r="E48" s="737"/>
      <c r="F48" s="737"/>
      <c r="G48" s="737"/>
      <c r="H48" s="737"/>
      <c r="I48" s="737"/>
      <c r="J48" s="737"/>
      <c r="K48" s="737"/>
      <c r="L48" s="737"/>
      <c r="M48" s="759"/>
      <c r="N48" s="230"/>
    </row>
    <row r="49" spans="2:14" ht="13.5" customHeight="1">
      <c r="B49" s="56"/>
      <c r="C49" s="738"/>
      <c r="D49" s="739"/>
      <c r="E49" s="739"/>
      <c r="F49" s="739"/>
      <c r="G49" s="739"/>
      <c r="H49" s="739"/>
      <c r="I49" s="739"/>
      <c r="J49" s="739"/>
      <c r="K49" s="739"/>
      <c r="L49" s="739"/>
      <c r="M49" s="757"/>
      <c r="N49" s="230"/>
    </row>
    <row r="50" spans="1:9" ht="12.75">
      <c r="A50" s="2"/>
      <c r="B50" s="2"/>
      <c r="C50" s="2"/>
      <c r="D50" s="140"/>
      <c r="E50" s="2"/>
      <c r="F50" s="2"/>
      <c r="G50" s="2"/>
      <c r="H50" s="2"/>
      <c r="I50" s="2"/>
    </row>
    <row r="51" spans="1:9" ht="12.75">
      <c r="A51" s="2"/>
      <c r="B51" s="2"/>
      <c r="C51" s="2"/>
      <c r="D51" s="140"/>
      <c r="E51" s="2"/>
      <c r="F51" s="2"/>
      <c r="G51" s="2"/>
      <c r="H51" s="2"/>
      <c r="I51" s="2"/>
    </row>
    <row r="52" spans="1:9" ht="12.75">
      <c r="A52" s="2"/>
      <c r="B52" s="2"/>
      <c r="C52" s="2"/>
      <c r="D52" s="140"/>
      <c r="E52" s="2"/>
      <c r="F52" s="2"/>
      <c r="G52" s="2"/>
      <c r="H52" s="2"/>
      <c r="I52" s="2"/>
    </row>
    <row r="53" spans="1:9" ht="12.75">
      <c r="A53" s="2"/>
      <c r="B53" s="2"/>
      <c r="C53" s="2"/>
      <c r="D53" s="140"/>
      <c r="E53" s="2"/>
      <c r="F53" s="2"/>
      <c r="G53" s="2"/>
      <c r="H53" s="2"/>
      <c r="I53" s="2"/>
    </row>
    <row r="54" spans="1:9" ht="12.75">
      <c r="A54" s="2"/>
      <c r="B54" s="2"/>
      <c r="C54" s="2"/>
      <c r="D54" s="140"/>
      <c r="E54" s="2"/>
      <c r="F54" s="2"/>
      <c r="G54" s="2"/>
      <c r="H54" s="2"/>
      <c r="I54" s="2"/>
    </row>
    <row r="55" spans="1:9" ht="12.75">
      <c r="A55" s="2"/>
      <c r="B55" s="2"/>
      <c r="C55" s="2"/>
      <c r="D55" s="140"/>
      <c r="E55" s="2"/>
      <c r="F55" s="2"/>
      <c r="G55" s="2"/>
      <c r="H55" s="2"/>
      <c r="I55" s="2"/>
    </row>
    <row r="56" spans="1:9" ht="12.75">
      <c r="A56" s="2"/>
      <c r="B56" s="2"/>
      <c r="C56" s="2"/>
      <c r="D56" s="140"/>
      <c r="E56" s="2"/>
      <c r="F56" s="2"/>
      <c r="G56" s="2"/>
      <c r="H56" s="2"/>
      <c r="I56" s="2"/>
    </row>
    <row r="57" spans="1:9" ht="12.75">
      <c r="A57" s="2"/>
      <c r="B57" s="2"/>
      <c r="C57" s="2"/>
      <c r="D57" s="140"/>
      <c r="E57" s="2"/>
      <c r="F57" s="2"/>
      <c r="G57" s="2"/>
      <c r="H57" s="2"/>
      <c r="I57" s="2"/>
    </row>
    <row r="58" spans="1:9" ht="12.75">
      <c r="A58" s="2"/>
      <c r="B58" s="2"/>
      <c r="C58" s="2"/>
      <c r="D58" s="140"/>
      <c r="E58" s="2"/>
      <c r="F58" s="2"/>
      <c r="G58" s="2"/>
      <c r="H58" s="2"/>
      <c r="I58" s="2"/>
    </row>
    <row r="59" spans="1:9" ht="12.75">
      <c r="A59" s="2"/>
      <c r="B59" s="2"/>
      <c r="C59" s="2"/>
      <c r="D59" s="140"/>
      <c r="E59" s="2"/>
      <c r="F59" s="2"/>
      <c r="G59" s="2"/>
      <c r="H59" s="2"/>
      <c r="I59" s="2"/>
    </row>
    <row r="60" spans="1:9" ht="12.75">
      <c r="A60" s="2"/>
      <c r="B60" s="2"/>
      <c r="C60" s="2"/>
      <c r="D60" s="140"/>
      <c r="E60" s="2"/>
      <c r="F60" s="2"/>
      <c r="G60" s="2"/>
      <c r="H60" s="2"/>
      <c r="I60" s="2"/>
    </row>
    <row r="61" spans="1:9" ht="12.75">
      <c r="A61" s="2"/>
      <c r="B61" s="2"/>
      <c r="C61" s="2"/>
      <c r="D61" s="140"/>
      <c r="E61" s="2"/>
      <c r="F61" s="2"/>
      <c r="G61" s="2"/>
      <c r="H61" s="2"/>
      <c r="I61" s="2"/>
    </row>
    <row r="62" spans="1:9" ht="12.75">
      <c r="A62" s="2"/>
      <c r="B62" s="2"/>
      <c r="C62" s="2"/>
      <c r="D62" s="140"/>
      <c r="E62" s="2"/>
      <c r="F62" s="2"/>
      <c r="G62" s="2"/>
      <c r="H62" s="2"/>
      <c r="I62" s="2"/>
    </row>
    <row r="63" spans="1:9" ht="12.75">
      <c r="A63" s="2"/>
      <c r="B63" s="2"/>
      <c r="C63" s="2"/>
      <c r="D63" s="140"/>
      <c r="E63" s="2"/>
      <c r="F63" s="2"/>
      <c r="G63" s="2"/>
      <c r="H63" s="2"/>
      <c r="I63" s="2"/>
    </row>
  </sheetData>
  <sheetProtection/>
  <mergeCells count="3">
    <mergeCell ref="C49:M49"/>
    <mergeCell ref="C47:M47"/>
    <mergeCell ref="C48:M48"/>
  </mergeCells>
  <hyperlinks>
    <hyperlink ref="D5" location="B46" display="Notes"/>
  </hyperlinks>
  <printOptions horizontalCentered="1" verticalCentered="1"/>
  <pageMargins left="0.15748031496062992" right="0.15748031496062992" top="0.984251968503937" bottom="0.984251968503937" header="0" footer="0"/>
  <pageSetup horizontalDpi="600" verticalDpi="600" orientation="landscape" scale="9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D17"/>
  <sheetViews>
    <sheetView zoomScalePageLayoutView="0" workbookViewId="0" topLeftCell="A1">
      <selection activeCell="B19" sqref="B19"/>
    </sheetView>
  </sheetViews>
  <sheetFormatPr defaultColWidth="11.421875" defaultRowHeight="12.75"/>
  <cols>
    <col min="1" max="1" width="25.8515625" style="4" customWidth="1"/>
    <col min="2" max="2" width="55.8515625" style="4" customWidth="1"/>
    <col min="3" max="3" width="19.8515625" style="4" customWidth="1"/>
    <col min="4" max="4" width="15.140625" style="4" customWidth="1"/>
    <col min="5" max="16384" width="11.421875" style="1" customWidth="1"/>
  </cols>
  <sheetData>
    <row r="2" spans="1:4" s="3" customFormat="1" ht="26.25" thickBot="1">
      <c r="A2" s="78" t="s">
        <v>95</v>
      </c>
      <c r="B2" s="78" t="s">
        <v>96</v>
      </c>
      <c r="C2" s="78" t="s">
        <v>97</v>
      </c>
      <c r="D2" s="78" t="s">
        <v>98</v>
      </c>
    </row>
    <row r="3" spans="1:3" ht="10.5">
      <c r="A3" s="5"/>
      <c r="C3" s="5"/>
    </row>
    <row r="4" spans="1:4" ht="36.75" customHeight="1">
      <c r="A4" s="4" t="s">
        <v>159</v>
      </c>
      <c r="B4" s="4" t="s">
        <v>161</v>
      </c>
      <c r="C4" s="4" t="s">
        <v>162</v>
      </c>
      <c r="D4" s="4" t="s">
        <v>134</v>
      </c>
    </row>
    <row r="5" ht="16.5" customHeight="1">
      <c r="B5" s="177" t="s">
        <v>160</v>
      </c>
    </row>
    <row r="6" spans="1:3" ht="21">
      <c r="A6" s="4" t="s">
        <v>163</v>
      </c>
      <c r="B6" s="4" t="s">
        <v>294</v>
      </c>
      <c r="C6" s="4" t="s">
        <v>163</v>
      </c>
    </row>
    <row r="7" ht="11.25">
      <c r="B7" s="177" t="s">
        <v>164</v>
      </c>
    </row>
    <row r="8" ht="11.25">
      <c r="B8" s="177"/>
    </row>
    <row r="9" spans="1:3" ht="106.5" customHeight="1">
      <c r="A9" s="4" t="s">
        <v>290</v>
      </c>
      <c r="B9" s="275" t="s">
        <v>291</v>
      </c>
      <c r="C9" s="4" t="s">
        <v>293</v>
      </c>
    </row>
    <row r="10" ht="14.25" customHeight="1">
      <c r="B10" s="177" t="s">
        <v>292</v>
      </c>
    </row>
    <row r="11" ht="25.5" customHeight="1" hidden="1">
      <c r="B11" s="760"/>
    </row>
    <row r="12" ht="10.5">
      <c r="B12" s="760"/>
    </row>
    <row r="16" ht="10.5">
      <c r="A16" s="4" t="s">
        <v>138</v>
      </c>
    </row>
    <row r="17" ht="12.75">
      <c r="B17" s="274" t="s">
        <v>138</v>
      </c>
    </row>
  </sheetData>
  <sheetProtection/>
  <mergeCells count="1">
    <mergeCell ref="B11:B12"/>
  </mergeCells>
  <hyperlinks>
    <hyperlink ref="B17" r:id="rId1" display="www.universia.cl"/>
    <hyperlink ref="B7" r:id="rId2" display="http://www.stats.govt.nz"/>
    <hyperlink ref="B10" r:id="rId3" display="http://www.kiwiquals.govt.nz"/>
  </hyperlinks>
  <printOptions/>
  <pageMargins left="0.75" right="0.75" top="1" bottom="1" header="0" footer="0"/>
  <pageSetup horizontalDpi="600" verticalDpi="600" orientation="landscape" r:id="rId4"/>
</worksheet>
</file>

<file path=xl/worksheets/sheet7.xml><?xml version="1.0" encoding="utf-8"?>
<worksheet xmlns="http://schemas.openxmlformats.org/spreadsheetml/2006/main" xmlns:r="http://schemas.openxmlformats.org/officeDocument/2006/relationships">
  <dimension ref="B2:D17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.7109375" style="0" customWidth="1"/>
    <col min="2" max="2" width="9.57421875" style="0" customWidth="1"/>
    <col min="3" max="3" width="71.140625" style="0" customWidth="1"/>
    <col min="4" max="4" width="20.7109375" style="0" bestFit="1" customWidth="1"/>
  </cols>
  <sheetData>
    <row r="2" spans="2:4" ht="12.75">
      <c r="B2" s="79" t="s">
        <v>289</v>
      </c>
      <c r="C2" s="80"/>
      <c r="D2" s="80"/>
    </row>
    <row r="3" ht="12.75">
      <c r="B3" s="153" t="s">
        <v>351</v>
      </c>
    </row>
    <row r="4" spans="2:4" ht="12.75">
      <c r="B4" s="46" t="s">
        <v>16</v>
      </c>
      <c r="C4" s="40" t="s">
        <v>121</v>
      </c>
      <c r="D4" s="40"/>
    </row>
    <row r="5" spans="2:3" ht="12.75">
      <c r="B5" t="s">
        <v>138</v>
      </c>
      <c r="C5" s="14" t="s">
        <v>286</v>
      </c>
    </row>
    <row r="6" spans="2:3" ht="12.75">
      <c r="B6">
        <v>1</v>
      </c>
      <c r="C6" t="s">
        <v>174</v>
      </c>
    </row>
    <row r="7" spans="2:3" ht="12.75">
      <c r="B7">
        <v>2</v>
      </c>
      <c r="C7" t="s">
        <v>283</v>
      </c>
    </row>
    <row r="8" spans="2:3" ht="12.75">
      <c r="B8">
        <v>3</v>
      </c>
      <c r="C8" t="s">
        <v>253</v>
      </c>
    </row>
    <row r="9" spans="2:3" ht="12.75">
      <c r="B9">
        <v>4</v>
      </c>
      <c r="C9" t="s">
        <v>281</v>
      </c>
    </row>
    <row r="10" spans="2:3" ht="12.75">
      <c r="B10">
        <v>5</v>
      </c>
      <c r="C10" t="s">
        <v>238</v>
      </c>
    </row>
    <row r="11" spans="2:3" ht="12.75">
      <c r="B11">
        <v>6</v>
      </c>
      <c r="C11" t="s">
        <v>284</v>
      </c>
    </row>
    <row r="12" spans="2:3" ht="12.75">
      <c r="B12">
        <v>7</v>
      </c>
      <c r="C12" t="s">
        <v>235</v>
      </c>
    </row>
    <row r="13" spans="2:3" ht="12.75">
      <c r="B13">
        <v>8</v>
      </c>
      <c r="C13" t="s">
        <v>282</v>
      </c>
    </row>
    <row r="14" spans="2:3" ht="12.75">
      <c r="B14">
        <v>9</v>
      </c>
      <c r="C14" t="s">
        <v>198</v>
      </c>
    </row>
    <row r="15" spans="2:3" ht="12.75">
      <c r="B15">
        <v>10</v>
      </c>
      <c r="C15" t="s">
        <v>234</v>
      </c>
    </row>
    <row r="16" spans="2:3" ht="12.75">
      <c r="B16">
        <v>11</v>
      </c>
      <c r="C16" t="s">
        <v>172</v>
      </c>
    </row>
    <row r="17" spans="2:3" ht="12.75">
      <c r="B17">
        <v>12</v>
      </c>
      <c r="C17" t="s">
        <v>285</v>
      </c>
    </row>
    <row r="18" spans="2:3" ht="12.75">
      <c r="B18">
        <v>13</v>
      </c>
      <c r="C18" t="s">
        <v>280</v>
      </c>
    </row>
    <row r="20" spans="2:3" ht="12.75">
      <c r="B20" t="s">
        <v>138</v>
      </c>
      <c r="C20" s="14" t="s">
        <v>287</v>
      </c>
    </row>
    <row r="21" spans="2:3" ht="12.75">
      <c r="B21">
        <v>14</v>
      </c>
      <c r="C21" t="s">
        <v>185</v>
      </c>
    </row>
    <row r="22" spans="2:3" ht="12.75">
      <c r="B22">
        <v>15</v>
      </c>
      <c r="C22" t="s">
        <v>221</v>
      </c>
    </row>
    <row r="23" spans="2:3" ht="12.75">
      <c r="B23">
        <v>16</v>
      </c>
      <c r="C23" t="s">
        <v>179</v>
      </c>
    </row>
    <row r="24" spans="2:3" ht="12.75">
      <c r="B24">
        <v>17</v>
      </c>
      <c r="C24" t="s">
        <v>196</v>
      </c>
    </row>
    <row r="25" spans="2:3" ht="12.75">
      <c r="B25">
        <v>18</v>
      </c>
      <c r="C25" t="s">
        <v>201</v>
      </c>
    </row>
    <row r="26" spans="2:3" ht="12.75">
      <c r="B26">
        <v>19</v>
      </c>
      <c r="C26" t="s">
        <v>188</v>
      </c>
    </row>
    <row r="27" spans="2:3" ht="12.75">
      <c r="B27">
        <v>20</v>
      </c>
      <c r="C27" t="s">
        <v>178</v>
      </c>
    </row>
    <row r="28" spans="2:3" ht="12.75">
      <c r="B28">
        <v>21</v>
      </c>
      <c r="C28" t="s">
        <v>306</v>
      </c>
    </row>
    <row r="29" spans="2:3" ht="12.75">
      <c r="B29">
        <v>22</v>
      </c>
      <c r="C29" t="s">
        <v>305</v>
      </c>
    </row>
    <row r="30" spans="2:3" ht="12.75">
      <c r="B30">
        <v>23</v>
      </c>
      <c r="C30" t="s">
        <v>310</v>
      </c>
    </row>
    <row r="31" spans="2:3" ht="12.75">
      <c r="B31">
        <v>24</v>
      </c>
      <c r="C31" t="s">
        <v>213</v>
      </c>
    </row>
    <row r="32" spans="2:3" ht="12.75">
      <c r="B32">
        <v>25</v>
      </c>
      <c r="C32" t="s">
        <v>186</v>
      </c>
    </row>
    <row r="33" spans="2:3" ht="12.75">
      <c r="B33">
        <v>26</v>
      </c>
      <c r="C33" t="s">
        <v>231</v>
      </c>
    </row>
    <row r="34" spans="2:3" ht="12.75">
      <c r="B34">
        <v>27</v>
      </c>
      <c r="C34" t="s">
        <v>200</v>
      </c>
    </row>
    <row r="35" spans="2:3" ht="12.75">
      <c r="B35">
        <v>28</v>
      </c>
      <c r="C35" t="s">
        <v>308</v>
      </c>
    </row>
    <row r="36" spans="2:3" ht="12.75">
      <c r="B36">
        <v>29</v>
      </c>
      <c r="C36" t="s">
        <v>309</v>
      </c>
    </row>
    <row r="37" spans="2:3" ht="12.75">
      <c r="B37">
        <v>30</v>
      </c>
      <c r="C37" t="s">
        <v>182</v>
      </c>
    </row>
    <row r="38" spans="2:3" ht="12.75">
      <c r="B38">
        <v>31</v>
      </c>
      <c r="C38" t="s">
        <v>232</v>
      </c>
    </row>
    <row r="39" spans="2:3" ht="12.75">
      <c r="B39">
        <v>32</v>
      </c>
      <c r="C39" t="s">
        <v>317</v>
      </c>
    </row>
    <row r="40" spans="2:3" ht="12.75">
      <c r="B40">
        <v>33</v>
      </c>
      <c r="C40" t="s">
        <v>307</v>
      </c>
    </row>
    <row r="41" spans="2:3" ht="12.75">
      <c r="B41">
        <v>34</v>
      </c>
      <c r="C41" t="s">
        <v>202</v>
      </c>
    </row>
    <row r="42" spans="2:3" ht="12.75">
      <c r="B42">
        <v>35</v>
      </c>
      <c r="C42" t="s">
        <v>211</v>
      </c>
    </row>
    <row r="43" spans="2:3" ht="12.75">
      <c r="B43">
        <v>36</v>
      </c>
      <c r="C43" t="s">
        <v>189</v>
      </c>
    </row>
    <row r="44" spans="2:3" ht="12.75">
      <c r="B44">
        <v>37</v>
      </c>
      <c r="C44" t="s">
        <v>311</v>
      </c>
    </row>
    <row r="45" spans="2:3" ht="12.75">
      <c r="B45">
        <v>38</v>
      </c>
      <c r="C45" t="s">
        <v>170</v>
      </c>
    </row>
    <row r="46" spans="2:3" ht="12.75">
      <c r="B46">
        <v>39</v>
      </c>
      <c r="C46" t="s">
        <v>252</v>
      </c>
    </row>
    <row r="47" spans="2:3" ht="12.75">
      <c r="B47">
        <v>40</v>
      </c>
      <c r="C47" t="s">
        <v>193</v>
      </c>
    </row>
    <row r="48" spans="2:3" ht="12.75">
      <c r="B48">
        <v>41</v>
      </c>
      <c r="C48" t="s">
        <v>313</v>
      </c>
    </row>
    <row r="49" spans="2:3" ht="12.75">
      <c r="B49">
        <v>42</v>
      </c>
      <c r="C49" t="s">
        <v>195</v>
      </c>
    </row>
    <row r="50" spans="2:3" ht="12.75">
      <c r="B50">
        <v>43</v>
      </c>
      <c r="C50" t="s">
        <v>245</v>
      </c>
    </row>
    <row r="51" spans="2:3" ht="12.75">
      <c r="B51">
        <v>44</v>
      </c>
      <c r="C51" t="s">
        <v>192</v>
      </c>
    </row>
    <row r="52" spans="2:3" ht="12.75">
      <c r="B52">
        <v>45</v>
      </c>
      <c r="C52" t="s">
        <v>176</v>
      </c>
    </row>
    <row r="53" spans="2:3" ht="12.75">
      <c r="B53">
        <v>46</v>
      </c>
      <c r="C53" t="s">
        <v>249</v>
      </c>
    </row>
    <row r="54" spans="2:3" ht="12.75">
      <c r="B54">
        <v>47</v>
      </c>
      <c r="C54" t="s">
        <v>316</v>
      </c>
    </row>
    <row r="55" spans="2:3" ht="12.75">
      <c r="B55">
        <v>48</v>
      </c>
      <c r="C55" t="s">
        <v>314</v>
      </c>
    </row>
    <row r="56" spans="2:3" ht="12.75">
      <c r="B56">
        <v>49</v>
      </c>
      <c r="C56" t="s">
        <v>208</v>
      </c>
    </row>
    <row r="57" spans="2:3" ht="12.75">
      <c r="B57">
        <v>50</v>
      </c>
      <c r="C57" t="s">
        <v>205</v>
      </c>
    </row>
    <row r="58" spans="2:3" ht="12.75">
      <c r="B58">
        <v>51</v>
      </c>
      <c r="C58" t="s">
        <v>171</v>
      </c>
    </row>
    <row r="59" spans="2:3" ht="12.75">
      <c r="B59">
        <v>52</v>
      </c>
      <c r="C59" t="s">
        <v>312</v>
      </c>
    </row>
    <row r="60" spans="2:3" ht="12.75">
      <c r="B60">
        <v>53</v>
      </c>
      <c r="C60" t="s">
        <v>318</v>
      </c>
    </row>
    <row r="61" spans="2:3" ht="12.75">
      <c r="B61">
        <v>54</v>
      </c>
      <c r="C61" t="s">
        <v>206</v>
      </c>
    </row>
    <row r="62" spans="2:3" ht="12.75">
      <c r="B62">
        <v>55</v>
      </c>
      <c r="C62" t="s">
        <v>315</v>
      </c>
    </row>
    <row r="63" spans="2:3" ht="12.75">
      <c r="B63">
        <v>56</v>
      </c>
      <c r="C63" t="s">
        <v>224</v>
      </c>
    </row>
    <row r="64" spans="2:3" ht="12.75">
      <c r="B64">
        <v>57</v>
      </c>
      <c r="C64" t="s">
        <v>215</v>
      </c>
    </row>
    <row r="65" spans="2:3" ht="12.75">
      <c r="B65">
        <v>58</v>
      </c>
      <c r="C65" t="s">
        <v>320</v>
      </c>
    </row>
    <row r="66" spans="2:3" ht="12.75">
      <c r="B66">
        <v>59</v>
      </c>
      <c r="C66" t="s">
        <v>194</v>
      </c>
    </row>
    <row r="67" spans="2:3" ht="12.75">
      <c r="B67">
        <v>60</v>
      </c>
      <c r="C67" t="s">
        <v>180</v>
      </c>
    </row>
    <row r="68" spans="2:3" ht="12.75">
      <c r="B68">
        <v>61</v>
      </c>
      <c r="C68" t="s">
        <v>209</v>
      </c>
    </row>
    <row r="69" spans="2:3" ht="12.75">
      <c r="B69">
        <v>62</v>
      </c>
      <c r="C69" t="s">
        <v>246</v>
      </c>
    </row>
    <row r="70" spans="2:3" ht="12.75">
      <c r="B70">
        <v>63</v>
      </c>
      <c r="C70" t="s">
        <v>319</v>
      </c>
    </row>
    <row r="71" spans="2:3" ht="12.75">
      <c r="B71">
        <v>64</v>
      </c>
      <c r="C71" t="s">
        <v>321</v>
      </c>
    </row>
    <row r="72" spans="2:3" ht="12.75">
      <c r="B72">
        <v>65</v>
      </c>
      <c r="C72" t="s">
        <v>183</v>
      </c>
    </row>
    <row r="73" spans="2:3" ht="12.75">
      <c r="B73">
        <v>66</v>
      </c>
      <c r="C73" t="s">
        <v>322</v>
      </c>
    </row>
    <row r="74" spans="2:3" ht="12.75">
      <c r="B74">
        <v>67</v>
      </c>
      <c r="C74" t="s">
        <v>187</v>
      </c>
    </row>
    <row r="75" spans="2:3" ht="12.75">
      <c r="B75">
        <v>68</v>
      </c>
      <c r="C75" t="s">
        <v>177</v>
      </c>
    </row>
    <row r="76" spans="2:3" ht="12.75">
      <c r="B76">
        <v>69</v>
      </c>
      <c r="C76" t="s">
        <v>236</v>
      </c>
    </row>
    <row r="77" spans="2:3" ht="12.75">
      <c r="B77">
        <v>70</v>
      </c>
      <c r="C77" t="s">
        <v>323</v>
      </c>
    </row>
    <row r="78" spans="2:3" ht="12.75">
      <c r="B78">
        <v>71</v>
      </c>
      <c r="C78" t="s">
        <v>197</v>
      </c>
    </row>
    <row r="79" spans="2:3" ht="12.75">
      <c r="B79">
        <v>72</v>
      </c>
      <c r="C79" t="s">
        <v>230</v>
      </c>
    </row>
    <row r="80" spans="2:3" ht="12.75">
      <c r="B80">
        <v>73</v>
      </c>
      <c r="C80" t="s">
        <v>237</v>
      </c>
    </row>
    <row r="81" spans="2:3" ht="12.75">
      <c r="B81">
        <v>74</v>
      </c>
      <c r="C81" t="s">
        <v>304</v>
      </c>
    </row>
    <row r="82" spans="2:3" ht="12.75">
      <c r="B82">
        <v>75</v>
      </c>
      <c r="C82" t="s">
        <v>220</v>
      </c>
    </row>
    <row r="83" spans="2:3" ht="12.75">
      <c r="B83">
        <v>76</v>
      </c>
      <c r="C83" t="s">
        <v>216</v>
      </c>
    </row>
    <row r="84" spans="2:3" ht="12.75">
      <c r="B84">
        <v>77</v>
      </c>
      <c r="C84" t="s">
        <v>255</v>
      </c>
    </row>
    <row r="85" spans="2:3" ht="12.75">
      <c r="B85">
        <v>78</v>
      </c>
      <c r="C85" t="s">
        <v>184</v>
      </c>
    </row>
    <row r="86" spans="2:3" ht="12.75">
      <c r="B86">
        <v>79</v>
      </c>
      <c r="C86" t="s">
        <v>190</v>
      </c>
    </row>
    <row r="87" spans="2:3" ht="12.75">
      <c r="B87">
        <v>80</v>
      </c>
      <c r="C87" t="s">
        <v>333</v>
      </c>
    </row>
    <row r="88" spans="2:3" ht="12.75">
      <c r="B88">
        <v>81</v>
      </c>
      <c r="C88" t="s">
        <v>207</v>
      </c>
    </row>
    <row r="89" spans="2:3" ht="12.75">
      <c r="B89">
        <v>82</v>
      </c>
      <c r="C89" t="s">
        <v>331</v>
      </c>
    </row>
    <row r="90" spans="2:3" ht="12.75">
      <c r="B90">
        <v>83</v>
      </c>
      <c r="C90" t="s">
        <v>191</v>
      </c>
    </row>
    <row r="91" spans="2:3" ht="12.75">
      <c r="B91">
        <v>84</v>
      </c>
      <c r="C91" t="s">
        <v>327</v>
      </c>
    </row>
    <row r="92" spans="2:3" ht="12.75">
      <c r="B92">
        <v>85</v>
      </c>
      <c r="C92" t="s">
        <v>326</v>
      </c>
    </row>
    <row r="93" spans="2:3" ht="12.75">
      <c r="B93">
        <v>86</v>
      </c>
      <c r="C93" t="s">
        <v>325</v>
      </c>
    </row>
    <row r="94" spans="2:3" ht="12.75">
      <c r="B94">
        <v>87</v>
      </c>
      <c r="C94" t="s">
        <v>324</v>
      </c>
    </row>
    <row r="95" spans="2:3" ht="12.75">
      <c r="B95">
        <v>88</v>
      </c>
      <c r="C95" t="s">
        <v>198</v>
      </c>
    </row>
    <row r="96" spans="2:3" ht="12.75">
      <c r="B96">
        <v>89</v>
      </c>
      <c r="C96" t="s">
        <v>330</v>
      </c>
    </row>
    <row r="97" spans="2:3" ht="12.75">
      <c r="B97">
        <v>90</v>
      </c>
      <c r="C97" t="s">
        <v>227</v>
      </c>
    </row>
    <row r="98" spans="2:3" ht="12.75">
      <c r="B98">
        <v>91</v>
      </c>
      <c r="C98" t="s">
        <v>328</v>
      </c>
    </row>
    <row r="99" spans="2:3" ht="12.75">
      <c r="B99">
        <v>92</v>
      </c>
      <c r="C99" t="s">
        <v>332</v>
      </c>
    </row>
    <row r="100" spans="2:3" ht="12.75">
      <c r="B100">
        <v>93</v>
      </c>
      <c r="C100" t="s">
        <v>212</v>
      </c>
    </row>
    <row r="101" spans="2:3" ht="12.75">
      <c r="B101">
        <v>94</v>
      </c>
      <c r="C101" t="s">
        <v>334</v>
      </c>
    </row>
    <row r="102" spans="2:3" ht="12.75">
      <c r="B102">
        <v>95</v>
      </c>
      <c r="C102" t="s">
        <v>251</v>
      </c>
    </row>
    <row r="103" spans="2:3" ht="12.75">
      <c r="B103">
        <v>96</v>
      </c>
      <c r="C103" t="s">
        <v>223</v>
      </c>
    </row>
    <row r="104" spans="2:3" ht="12.75">
      <c r="B104">
        <v>97</v>
      </c>
      <c r="C104" t="s">
        <v>329</v>
      </c>
    </row>
    <row r="105" spans="2:3" ht="12.75">
      <c r="B105">
        <v>98</v>
      </c>
      <c r="C105" t="s">
        <v>199</v>
      </c>
    </row>
    <row r="106" spans="2:3" ht="12.75">
      <c r="B106">
        <v>99</v>
      </c>
      <c r="C106" t="s">
        <v>218</v>
      </c>
    </row>
    <row r="107" spans="2:3" ht="12.75">
      <c r="B107">
        <v>100</v>
      </c>
      <c r="C107" t="s">
        <v>225</v>
      </c>
    </row>
    <row r="108" spans="2:3" ht="12.75">
      <c r="B108">
        <v>101</v>
      </c>
      <c r="C108" t="s">
        <v>226</v>
      </c>
    </row>
    <row r="109" spans="2:3" ht="12.75">
      <c r="B109">
        <v>102</v>
      </c>
      <c r="C109" t="s">
        <v>214</v>
      </c>
    </row>
    <row r="110" spans="2:3" ht="12.75">
      <c r="B110">
        <v>103</v>
      </c>
      <c r="C110" t="s">
        <v>222</v>
      </c>
    </row>
    <row r="111" spans="2:3" ht="12.75">
      <c r="B111">
        <v>104</v>
      </c>
      <c r="C111" t="s">
        <v>244</v>
      </c>
    </row>
    <row r="112" spans="2:3" ht="12.75">
      <c r="B112">
        <v>105</v>
      </c>
      <c r="C112" t="s">
        <v>233</v>
      </c>
    </row>
    <row r="113" spans="2:3" ht="12.75">
      <c r="B113">
        <v>106</v>
      </c>
      <c r="C113" t="s">
        <v>341</v>
      </c>
    </row>
    <row r="114" spans="2:3" ht="12.75">
      <c r="B114">
        <v>107</v>
      </c>
      <c r="C114" t="s">
        <v>335</v>
      </c>
    </row>
    <row r="115" spans="2:3" ht="12.75">
      <c r="B115">
        <v>108</v>
      </c>
      <c r="C115" t="s">
        <v>338</v>
      </c>
    </row>
    <row r="116" spans="2:3" ht="12.75">
      <c r="B116">
        <v>109</v>
      </c>
      <c r="C116" t="s">
        <v>204</v>
      </c>
    </row>
    <row r="117" spans="2:3" ht="12.75">
      <c r="B117">
        <v>110</v>
      </c>
      <c r="C117" t="s">
        <v>337</v>
      </c>
    </row>
    <row r="118" spans="2:3" ht="12.75">
      <c r="B118">
        <v>111</v>
      </c>
      <c r="C118" t="s">
        <v>340</v>
      </c>
    </row>
    <row r="119" spans="2:3" ht="12.75">
      <c r="B119">
        <v>112</v>
      </c>
      <c r="C119" t="s">
        <v>336</v>
      </c>
    </row>
    <row r="120" spans="2:3" ht="12.75">
      <c r="B120">
        <v>113</v>
      </c>
      <c r="C120" t="s">
        <v>203</v>
      </c>
    </row>
    <row r="121" spans="2:3" ht="12.75">
      <c r="B121">
        <v>114</v>
      </c>
      <c r="C121" t="s">
        <v>247</v>
      </c>
    </row>
    <row r="122" spans="2:3" ht="12.75">
      <c r="B122">
        <v>115</v>
      </c>
      <c r="C122" t="s">
        <v>217</v>
      </c>
    </row>
    <row r="123" spans="2:3" ht="12.75">
      <c r="B123">
        <v>116</v>
      </c>
      <c r="C123" t="s">
        <v>173</v>
      </c>
    </row>
    <row r="124" spans="2:3" ht="12.75">
      <c r="B124">
        <v>117</v>
      </c>
      <c r="C124" t="s">
        <v>239</v>
      </c>
    </row>
    <row r="125" spans="2:3" ht="12.75">
      <c r="B125">
        <v>118</v>
      </c>
      <c r="C125" t="s">
        <v>339</v>
      </c>
    </row>
    <row r="126" spans="2:3" ht="12.75">
      <c r="B126">
        <v>119</v>
      </c>
      <c r="C126" t="s">
        <v>181</v>
      </c>
    </row>
    <row r="127" spans="2:3" ht="12.75">
      <c r="B127">
        <v>120</v>
      </c>
      <c r="C127" t="s">
        <v>248</v>
      </c>
    </row>
    <row r="128" spans="2:3" ht="12.75">
      <c r="B128">
        <v>121</v>
      </c>
      <c r="C128" t="s">
        <v>175</v>
      </c>
    </row>
    <row r="129" spans="2:3" ht="12.75">
      <c r="B129">
        <v>122</v>
      </c>
      <c r="C129" t="s">
        <v>242</v>
      </c>
    </row>
    <row r="130" spans="2:3" ht="12.75">
      <c r="B130">
        <v>123</v>
      </c>
      <c r="C130" t="s">
        <v>250</v>
      </c>
    </row>
    <row r="131" spans="2:3" ht="12.75">
      <c r="B131">
        <v>124</v>
      </c>
      <c r="C131" t="s">
        <v>228</v>
      </c>
    </row>
    <row r="132" spans="2:3" ht="12.75">
      <c r="B132">
        <v>125</v>
      </c>
      <c r="C132" t="s">
        <v>342</v>
      </c>
    </row>
    <row r="133" spans="2:3" ht="12.75">
      <c r="B133">
        <v>126</v>
      </c>
      <c r="C133" t="s">
        <v>210</v>
      </c>
    </row>
    <row r="134" spans="2:3" ht="12.75">
      <c r="B134">
        <v>127</v>
      </c>
      <c r="C134" t="s">
        <v>240</v>
      </c>
    </row>
    <row r="135" spans="2:3" ht="12.75">
      <c r="B135">
        <v>128</v>
      </c>
      <c r="C135" t="s">
        <v>229</v>
      </c>
    </row>
    <row r="136" spans="2:3" ht="12.75">
      <c r="B136">
        <v>129</v>
      </c>
      <c r="C136" t="s">
        <v>243</v>
      </c>
    </row>
    <row r="137" spans="2:3" ht="12.75">
      <c r="B137">
        <v>130</v>
      </c>
      <c r="C137" t="s">
        <v>241</v>
      </c>
    </row>
    <row r="138" spans="2:3" ht="12.75">
      <c r="B138">
        <v>131</v>
      </c>
      <c r="C138" t="s">
        <v>343</v>
      </c>
    </row>
    <row r="139" spans="2:3" ht="12.75">
      <c r="B139">
        <v>132</v>
      </c>
      <c r="C139" t="s">
        <v>169</v>
      </c>
    </row>
    <row r="140" spans="2:3" ht="12.75">
      <c r="B140">
        <v>133</v>
      </c>
      <c r="C140" t="s">
        <v>344</v>
      </c>
    </row>
    <row r="141" spans="2:3" ht="12.75">
      <c r="B141">
        <v>134</v>
      </c>
      <c r="C141" t="s">
        <v>254</v>
      </c>
    </row>
    <row r="142" spans="2:3" ht="12.75">
      <c r="B142">
        <v>135</v>
      </c>
      <c r="C142" t="s">
        <v>219</v>
      </c>
    </row>
    <row r="144" ht="12.75">
      <c r="C144" s="14" t="s">
        <v>288</v>
      </c>
    </row>
    <row r="145" spans="2:3" ht="12.75">
      <c r="B145">
        <v>136</v>
      </c>
      <c r="C145" t="s">
        <v>258</v>
      </c>
    </row>
    <row r="146" spans="2:3" ht="12.75">
      <c r="B146">
        <v>137</v>
      </c>
      <c r="C146" t="s">
        <v>279</v>
      </c>
    </row>
    <row r="147" spans="2:3" ht="12.75">
      <c r="B147">
        <v>138</v>
      </c>
      <c r="C147" t="s">
        <v>260</v>
      </c>
    </row>
    <row r="148" spans="2:3" ht="12.75">
      <c r="B148">
        <v>139</v>
      </c>
      <c r="C148" t="s">
        <v>265</v>
      </c>
    </row>
    <row r="149" spans="2:3" ht="12.75">
      <c r="B149">
        <v>140</v>
      </c>
      <c r="C149" t="s">
        <v>348</v>
      </c>
    </row>
    <row r="150" spans="2:3" ht="12.75">
      <c r="B150">
        <v>141</v>
      </c>
      <c r="C150" t="s">
        <v>272</v>
      </c>
    </row>
    <row r="151" spans="2:3" ht="12.75">
      <c r="B151">
        <v>142</v>
      </c>
      <c r="C151" t="s">
        <v>267</v>
      </c>
    </row>
    <row r="152" spans="2:3" ht="12.75">
      <c r="B152">
        <v>143</v>
      </c>
      <c r="C152" t="s">
        <v>350</v>
      </c>
    </row>
    <row r="153" spans="2:3" ht="12.75">
      <c r="B153">
        <v>144</v>
      </c>
      <c r="C153" t="s">
        <v>266</v>
      </c>
    </row>
    <row r="154" spans="2:3" ht="12.75">
      <c r="B154">
        <v>145</v>
      </c>
      <c r="C154" t="s">
        <v>259</v>
      </c>
    </row>
    <row r="155" spans="2:3" ht="12.75">
      <c r="B155">
        <v>146</v>
      </c>
      <c r="C155" t="s">
        <v>269</v>
      </c>
    </row>
    <row r="156" spans="2:3" ht="12.75">
      <c r="B156">
        <v>147</v>
      </c>
      <c r="C156" t="s">
        <v>270</v>
      </c>
    </row>
    <row r="157" spans="2:3" ht="12.75">
      <c r="B157">
        <v>148</v>
      </c>
      <c r="C157" t="s">
        <v>271</v>
      </c>
    </row>
    <row r="158" spans="2:3" ht="12.75">
      <c r="B158">
        <v>149</v>
      </c>
      <c r="C158" t="s">
        <v>273</v>
      </c>
    </row>
    <row r="159" spans="2:3" ht="12.75">
      <c r="B159">
        <v>150</v>
      </c>
      <c r="C159" t="s">
        <v>261</v>
      </c>
    </row>
    <row r="160" spans="2:3" ht="12.75">
      <c r="B160">
        <v>151</v>
      </c>
      <c r="C160" t="s">
        <v>274</v>
      </c>
    </row>
    <row r="161" spans="2:3" ht="12.75">
      <c r="B161">
        <v>152</v>
      </c>
      <c r="C161" t="s">
        <v>264</v>
      </c>
    </row>
    <row r="162" spans="2:3" ht="12.75">
      <c r="B162">
        <v>153</v>
      </c>
      <c r="C162" t="s">
        <v>159</v>
      </c>
    </row>
    <row r="163" spans="2:3" ht="12.75">
      <c r="B163">
        <v>154</v>
      </c>
      <c r="C163" t="s">
        <v>345</v>
      </c>
    </row>
    <row r="164" spans="2:3" ht="12.75">
      <c r="B164">
        <v>155</v>
      </c>
      <c r="C164" t="s">
        <v>268</v>
      </c>
    </row>
    <row r="165" spans="2:3" ht="12.75">
      <c r="B165">
        <v>156</v>
      </c>
      <c r="C165" t="s">
        <v>275</v>
      </c>
    </row>
    <row r="166" spans="2:3" ht="12.75">
      <c r="B166">
        <v>157</v>
      </c>
      <c r="C166" t="s">
        <v>346</v>
      </c>
    </row>
    <row r="167" spans="2:3" ht="12.75">
      <c r="B167">
        <v>158</v>
      </c>
      <c r="C167" t="s">
        <v>256</v>
      </c>
    </row>
    <row r="168" spans="2:3" ht="12.75">
      <c r="B168">
        <v>159</v>
      </c>
      <c r="C168" t="s">
        <v>347</v>
      </c>
    </row>
    <row r="169" spans="2:3" ht="12.75">
      <c r="B169">
        <v>160</v>
      </c>
      <c r="C169" t="s">
        <v>276</v>
      </c>
    </row>
    <row r="170" spans="2:3" ht="12.75">
      <c r="B170">
        <v>161</v>
      </c>
      <c r="C170" t="s">
        <v>257</v>
      </c>
    </row>
    <row r="171" spans="2:3" ht="12.75">
      <c r="B171">
        <v>162</v>
      </c>
      <c r="C171" t="s">
        <v>277</v>
      </c>
    </row>
    <row r="172" spans="2:3" ht="12.75">
      <c r="B172">
        <v>163</v>
      </c>
      <c r="C172" t="s">
        <v>278</v>
      </c>
    </row>
    <row r="173" spans="2:3" ht="12.75">
      <c r="B173">
        <v>164</v>
      </c>
      <c r="C173" t="s">
        <v>262</v>
      </c>
    </row>
    <row r="174" spans="2:3" ht="12.75">
      <c r="B174">
        <v>165</v>
      </c>
      <c r="C174" t="s">
        <v>263</v>
      </c>
    </row>
    <row r="175" spans="2:3" ht="12.75">
      <c r="B175">
        <v>166</v>
      </c>
      <c r="C175" t="s">
        <v>349</v>
      </c>
    </row>
  </sheetData>
  <sheetProtection/>
  <printOptions gridLines="1"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Mayor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</dc:creator>
  <cp:keywords/>
  <dc:description/>
  <cp:lastModifiedBy>chunyue</cp:lastModifiedBy>
  <cp:lastPrinted>2009-03-04T05:10:41Z</cp:lastPrinted>
  <dcterms:created xsi:type="dcterms:W3CDTF">2002-07-01T08:37:47Z</dcterms:created>
  <dcterms:modified xsi:type="dcterms:W3CDTF">2009-03-06T03:12:12Z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